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dc\Documents\SHALY 2021\DILG\FDDP\ANNUALLY\FDP2023-ANNUALLY\"/>
    </mc:Choice>
  </mc:AlternateContent>
  <xr:revisionPtr revIDLastSave="0" documentId="13_ncr:1_{B014BA90-9CB8-4EF6-954F-DD22C0CCEAA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LBP Form No. 1-final (3)" sheetId="3" r:id="rId1"/>
    <sheet name="LBP NO. 2-final 2023 (3)" sheetId="2" r:id="rId2"/>
    <sheet name="LBP No. 07" sheetId="4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4" l="1"/>
  <c r="I110" i="4"/>
  <c r="H110" i="4"/>
  <c r="G110" i="4"/>
  <c r="F108" i="4"/>
  <c r="F107" i="4"/>
  <c r="F106" i="4"/>
  <c r="F105" i="4"/>
  <c r="F110" i="4" s="1"/>
  <c r="I102" i="4"/>
  <c r="H102" i="4"/>
  <c r="G102" i="4"/>
  <c r="F100" i="4"/>
  <c r="F99" i="4"/>
  <c r="F98" i="4"/>
  <c r="F97" i="4"/>
  <c r="F96" i="4"/>
  <c r="F95" i="4"/>
  <c r="F94" i="4"/>
  <c r="F93" i="4"/>
  <c r="F92" i="4"/>
  <c r="F91" i="4"/>
  <c r="F90" i="4"/>
  <c r="F89" i="4"/>
  <c r="F102" i="4" s="1"/>
  <c r="F88" i="4"/>
  <c r="I86" i="4"/>
  <c r="H86" i="4"/>
  <c r="G86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86" i="4" s="1"/>
  <c r="I31" i="4"/>
  <c r="I112" i="4" s="1"/>
  <c r="H31" i="4"/>
  <c r="G31" i="4"/>
  <c r="G112" i="4" s="1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31" i="4" s="1"/>
  <c r="F112" i="4" s="1"/>
  <c r="K252" i="3" l="1"/>
  <c r="J252" i="3"/>
  <c r="I252" i="3"/>
  <c r="H252" i="3"/>
  <c r="H254" i="3" s="1"/>
  <c r="G252" i="3"/>
  <c r="I251" i="3"/>
  <c r="I250" i="3"/>
  <c r="I249" i="3"/>
  <c r="I248" i="3"/>
  <c r="K246" i="3"/>
  <c r="J246" i="3"/>
  <c r="H246" i="3"/>
  <c r="G246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19" i="3"/>
  <c r="I246" i="3" s="1"/>
  <c r="I218" i="3"/>
  <c r="I217" i="3"/>
  <c r="I212" i="3"/>
  <c r="K210" i="3"/>
  <c r="K254" i="3" s="1"/>
  <c r="J210" i="3"/>
  <c r="H210" i="3"/>
  <c r="G210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210" i="3" s="1"/>
  <c r="K139" i="3"/>
  <c r="J139" i="3"/>
  <c r="J254" i="3" s="1"/>
  <c r="H139" i="3"/>
  <c r="G139" i="3"/>
  <c r="G254" i="3" s="1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39" i="3" s="1"/>
  <c r="I254" i="3" s="1"/>
  <c r="K103" i="3"/>
  <c r="J103" i="3"/>
  <c r="H103" i="3"/>
  <c r="G103" i="3"/>
  <c r="I101" i="3"/>
  <c r="I100" i="3"/>
  <c r="I99" i="3"/>
  <c r="I98" i="3"/>
  <c r="I97" i="3"/>
  <c r="I96" i="3"/>
  <c r="I95" i="3"/>
  <c r="I94" i="3"/>
  <c r="I93" i="3"/>
  <c r="I92" i="3"/>
  <c r="I89" i="3"/>
  <c r="I88" i="3"/>
  <c r="I87" i="3"/>
  <c r="I86" i="3"/>
  <c r="I85" i="3"/>
  <c r="I103" i="3" s="1"/>
  <c r="I84" i="3"/>
  <c r="I83" i="3"/>
  <c r="I82" i="3"/>
  <c r="K77" i="3"/>
  <c r="K105" i="3" s="1"/>
  <c r="K107" i="3" s="1"/>
  <c r="K111" i="3" s="1"/>
  <c r="L76" i="3"/>
  <c r="I76" i="3"/>
  <c r="I75" i="3"/>
  <c r="I74" i="3"/>
  <c r="I73" i="3"/>
  <c r="I72" i="3"/>
  <c r="I71" i="3"/>
  <c r="L70" i="3"/>
  <c r="I70" i="3"/>
  <c r="I69" i="3"/>
  <c r="I68" i="3"/>
  <c r="I67" i="3"/>
  <c r="I66" i="3"/>
  <c r="I65" i="3"/>
  <c r="I64" i="3"/>
  <c r="L63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39" i="3" s="1"/>
  <c r="K39" i="3"/>
  <c r="J39" i="3"/>
  <c r="J77" i="3" s="1"/>
  <c r="H39" i="3"/>
  <c r="H77" i="3" s="1"/>
  <c r="G39" i="3"/>
  <c r="I37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4" i="3" s="1"/>
  <c r="K14" i="3"/>
  <c r="J14" i="3"/>
  <c r="H14" i="3"/>
  <c r="G14" i="3"/>
  <c r="G77" i="3" s="1"/>
  <c r="G105" i="3" s="1"/>
  <c r="G107" i="3" s="1"/>
  <c r="G111" i="3" s="1"/>
  <c r="I10" i="3"/>
  <c r="K1680" i="2"/>
  <c r="J1680" i="2"/>
  <c r="K1679" i="2"/>
  <c r="K1678" i="2"/>
  <c r="K1677" i="2"/>
  <c r="K1681" i="2" s="1"/>
  <c r="J1622" i="2"/>
  <c r="I1622" i="2"/>
  <c r="I1680" i="2" s="1"/>
  <c r="G1622" i="2"/>
  <c r="G1680" i="2" s="1"/>
  <c r="F1622" i="2"/>
  <c r="F1680" i="2" s="1"/>
  <c r="H1619" i="2"/>
  <c r="H1618" i="2"/>
  <c r="H1617" i="2"/>
  <c r="H1622" i="2" s="1"/>
  <c r="H1680" i="2" s="1"/>
  <c r="H1616" i="2"/>
  <c r="J1586" i="2"/>
  <c r="G1586" i="2"/>
  <c r="H1585" i="2"/>
  <c r="H1584" i="2"/>
  <c r="H1583" i="2"/>
  <c r="H1581" i="2"/>
  <c r="H1580" i="2" s="1"/>
  <c r="J1580" i="2"/>
  <c r="J1679" i="2" s="1"/>
  <c r="I1580" i="2"/>
  <c r="I1679" i="2" s="1"/>
  <c r="G1580" i="2"/>
  <c r="G1679" i="2" s="1"/>
  <c r="F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6" i="2" s="1"/>
  <c r="J1566" i="2"/>
  <c r="I1566" i="2"/>
  <c r="I1677" i="2" s="1"/>
  <c r="G1566" i="2"/>
  <c r="F1566" i="2"/>
  <c r="F1677" i="2" s="1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7" i="2" s="1"/>
  <c r="J1547" i="2"/>
  <c r="J1678" i="2" s="1"/>
  <c r="I1547" i="2"/>
  <c r="I1586" i="2" s="1"/>
  <c r="G1547" i="2"/>
  <c r="G1678" i="2" s="1"/>
  <c r="F1547" i="2"/>
  <c r="F1586" i="2" s="1"/>
  <c r="H1509" i="2"/>
  <c r="H1508" i="2"/>
  <c r="H1507" i="2"/>
  <c r="H1506" i="2"/>
  <c r="H1505" i="2"/>
  <c r="H1504" i="2"/>
  <c r="H1502" i="2" s="1"/>
  <c r="J1502" i="2"/>
  <c r="I1502" i="2"/>
  <c r="G1502" i="2"/>
  <c r="F1502" i="2"/>
  <c r="H1500" i="2"/>
  <c r="H1499" i="2"/>
  <c r="H1498" i="2"/>
  <c r="H1497" i="2"/>
  <c r="H1495" i="2"/>
  <c r="H1494" i="2"/>
  <c r="H1493" i="2"/>
  <c r="H1492" i="2"/>
  <c r="H1491" i="2"/>
  <c r="H1490" i="2"/>
  <c r="H1489" i="2"/>
  <c r="H1488" i="2"/>
  <c r="H1487" i="2"/>
  <c r="H1482" i="2" s="1"/>
  <c r="H1486" i="2"/>
  <c r="H1485" i="2"/>
  <c r="H1484" i="2"/>
  <c r="J1482" i="2"/>
  <c r="J1511" i="2" s="1"/>
  <c r="I1482" i="2"/>
  <c r="I1511" i="2" s="1"/>
  <c r="G1482" i="2"/>
  <c r="G1511" i="2" s="1"/>
  <c r="F1482" i="2"/>
  <c r="F1678" i="2" s="1"/>
  <c r="H1454" i="2"/>
  <c r="H1452" i="2" s="1"/>
  <c r="J1452" i="2"/>
  <c r="I1452" i="2"/>
  <c r="G1452" i="2"/>
  <c r="F1452" i="2"/>
  <c r="H1450" i="2"/>
  <c r="H1449" i="2"/>
  <c r="H1448" i="2"/>
  <c r="H1447" i="2"/>
  <c r="H1446" i="2"/>
  <c r="H1445" i="2"/>
  <c r="H1444" i="2"/>
  <c r="H1443" i="2"/>
  <c r="H1440" i="2" s="1"/>
  <c r="H1442" i="2"/>
  <c r="J1440" i="2"/>
  <c r="I1440" i="2"/>
  <c r="G1440" i="2"/>
  <c r="G1677" i="2" s="1"/>
  <c r="F1440" i="2"/>
  <c r="H1438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8" i="2" s="1"/>
  <c r="J1418" i="2"/>
  <c r="J1461" i="2" s="1"/>
  <c r="I1418" i="2"/>
  <c r="I1461" i="2" s="1"/>
  <c r="G1418" i="2"/>
  <c r="G1461" i="2" s="1"/>
  <c r="F1418" i="2"/>
  <c r="F1461" i="2" s="1"/>
  <c r="H1391" i="2"/>
  <c r="J1389" i="2"/>
  <c r="I1389" i="2"/>
  <c r="H1389" i="2"/>
  <c r="G1389" i="2"/>
  <c r="F1389" i="2"/>
  <c r="F1679" i="2" s="1"/>
  <c r="H1384" i="2"/>
  <c r="H1383" i="2"/>
  <c r="H1382" i="2"/>
  <c r="H1381" i="2"/>
  <c r="H1380" i="2"/>
  <c r="H1379" i="2"/>
  <c r="H1378" i="2"/>
  <c r="H1376" i="2" s="1"/>
  <c r="J1376" i="2"/>
  <c r="J1677" i="2" s="1"/>
  <c r="I1376" i="2"/>
  <c r="G1376" i="2"/>
  <c r="F1376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7" i="2" s="1"/>
  <c r="H1359" i="2"/>
  <c r="J1357" i="2"/>
  <c r="I1357" i="2"/>
  <c r="I1395" i="2" s="1"/>
  <c r="G1357" i="2"/>
  <c r="G1395" i="2" s="1"/>
  <c r="F1357" i="2"/>
  <c r="F1395" i="2" s="1"/>
  <c r="F1332" i="2"/>
  <c r="H1331" i="2"/>
  <c r="H1330" i="2"/>
  <c r="H1325" i="2" s="1"/>
  <c r="J1325" i="2"/>
  <c r="I1325" i="2"/>
  <c r="G1325" i="2"/>
  <c r="F1325" i="2"/>
  <c r="H1324" i="2"/>
  <c r="H1323" i="2"/>
  <c r="H1322" i="2"/>
  <c r="H1321" i="2"/>
  <c r="H1320" i="2"/>
  <c r="H1319" i="2"/>
  <c r="H1318" i="2"/>
  <c r="H1316" i="2"/>
  <c r="H1315" i="2"/>
  <c r="H1314" i="2"/>
  <c r="H1312" i="2" s="1"/>
  <c r="J1312" i="2"/>
  <c r="I1312" i="2"/>
  <c r="G1312" i="2"/>
  <c r="F1312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4" i="2" s="1"/>
  <c r="H1295" i="2"/>
  <c r="J1294" i="2"/>
  <c r="J1332" i="2" s="1"/>
  <c r="I1294" i="2"/>
  <c r="I1332" i="2" s="1"/>
  <c r="G1294" i="2"/>
  <c r="G1332" i="2" s="1"/>
  <c r="F1294" i="2"/>
  <c r="H1269" i="2"/>
  <c r="H1268" i="2"/>
  <c r="H1267" i="2"/>
  <c r="H1263" i="2" s="1"/>
  <c r="J1263" i="2"/>
  <c r="I1263" i="2"/>
  <c r="G1263" i="2"/>
  <c r="F1263" i="2"/>
  <c r="H1262" i="2"/>
  <c r="H1261" i="2"/>
  <c r="H1260" i="2"/>
  <c r="H1259" i="2"/>
  <c r="H1258" i="2"/>
  <c r="H1257" i="2"/>
  <c r="H1256" i="2"/>
  <c r="H1255" i="2"/>
  <c r="H1253" i="2" s="1"/>
  <c r="J1253" i="2"/>
  <c r="I1253" i="2"/>
  <c r="G1253" i="2"/>
  <c r="F1253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4" i="2" s="1"/>
  <c r="H1238" i="2"/>
  <c r="H1237" i="2"/>
  <c r="H1236" i="2"/>
  <c r="J1234" i="2"/>
  <c r="J1270" i="2" s="1"/>
  <c r="I1234" i="2"/>
  <c r="I1270" i="2" s="1"/>
  <c r="G1234" i="2"/>
  <c r="G1270" i="2" s="1"/>
  <c r="F1234" i="2"/>
  <c r="F1270" i="2" s="1"/>
  <c r="H1212" i="2"/>
  <c r="H1211" i="2"/>
  <c r="H1210" i="2"/>
  <c r="H1209" i="2"/>
  <c r="H1206" i="2" s="1"/>
  <c r="J1206" i="2"/>
  <c r="I1206" i="2"/>
  <c r="G1206" i="2"/>
  <c r="F1206" i="2"/>
  <c r="H1205" i="2"/>
  <c r="H1202" i="2"/>
  <c r="H1201" i="2"/>
  <c r="H1200" i="2"/>
  <c r="H1199" i="2"/>
  <c r="H1198" i="2"/>
  <c r="H1197" i="2"/>
  <c r="H1196" i="2"/>
  <c r="H1194" i="2"/>
  <c r="H1193" i="2"/>
  <c r="H1192" i="2"/>
  <c r="H1190" i="2" s="1"/>
  <c r="J1190" i="2"/>
  <c r="I1190" i="2"/>
  <c r="G1190" i="2"/>
  <c r="F1190" i="2"/>
  <c r="H1188" i="2"/>
  <c r="H1187" i="2"/>
  <c r="H1186" i="2"/>
  <c r="H1185" i="2"/>
  <c r="H1184" i="2"/>
  <c r="H1183" i="2"/>
  <c r="H1182" i="2"/>
  <c r="H1181" i="2"/>
  <c r="H1180" i="2"/>
  <c r="H1179" i="2"/>
  <c r="H1172" i="2" s="1"/>
  <c r="H1213" i="2" s="1"/>
  <c r="H1178" i="2"/>
  <c r="H1177" i="2"/>
  <c r="H1176" i="2"/>
  <c r="H1175" i="2"/>
  <c r="H1174" i="2"/>
  <c r="J1172" i="2"/>
  <c r="J1213" i="2" s="1"/>
  <c r="I1172" i="2"/>
  <c r="I1213" i="2" s="1"/>
  <c r="G1172" i="2"/>
  <c r="G1213" i="2" s="1"/>
  <c r="F1172" i="2"/>
  <c r="F1213" i="2" s="1"/>
  <c r="H1145" i="2"/>
  <c r="H1142" i="2" s="1"/>
  <c r="H1144" i="2"/>
  <c r="H1143" i="2"/>
  <c r="J1142" i="2"/>
  <c r="I1142" i="2"/>
  <c r="G1142" i="2"/>
  <c r="F1142" i="2"/>
  <c r="H1141" i="2"/>
  <c r="H1140" i="2"/>
  <c r="H1139" i="2"/>
  <c r="H1138" i="2"/>
  <c r="H1137" i="2"/>
  <c r="H1136" i="2"/>
  <c r="H1135" i="2"/>
  <c r="H1134" i="2"/>
  <c r="H1133" i="2"/>
  <c r="H1131" i="2" s="1"/>
  <c r="J1131" i="2"/>
  <c r="I1131" i="2"/>
  <c r="G1131" i="2"/>
  <c r="F1131" i="2"/>
  <c r="H1129" i="2"/>
  <c r="H1125" i="2"/>
  <c r="H1124" i="2"/>
  <c r="H1123" i="2"/>
  <c r="H1122" i="2"/>
  <c r="H1121" i="2"/>
  <c r="H1120" i="2"/>
  <c r="H1119" i="2"/>
  <c r="H1118" i="2"/>
  <c r="H1117" i="2"/>
  <c r="H1116" i="2"/>
  <c r="H1112" i="2" s="1"/>
  <c r="H1146" i="2" s="1"/>
  <c r="H1115" i="2"/>
  <c r="H1114" i="2"/>
  <c r="J1112" i="2"/>
  <c r="J1146" i="2" s="1"/>
  <c r="I1112" i="2"/>
  <c r="I1146" i="2" s="1"/>
  <c r="G1112" i="2"/>
  <c r="G1146" i="2" s="1"/>
  <c r="F1112" i="2"/>
  <c r="F1146" i="2" s="1"/>
  <c r="J1088" i="2"/>
  <c r="J1084" i="2"/>
  <c r="I1084" i="2"/>
  <c r="H1084" i="2"/>
  <c r="G1084" i="2"/>
  <c r="F1084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J1069" i="2"/>
  <c r="I1069" i="2"/>
  <c r="H1069" i="2"/>
  <c r="G1069" i="2"/>
  <c r="F1069" i="2"/>
  <c r="H1067" i="2"/>
  <c r="H1066" i="2"/>
  <c r="H1065" i="2"/>
  <c r="H1064" i="2"/>
  <c r="H1062" i="2"/>
  <c r="H1061" i="2"/>
  <c r="H1060" i="2"/>
  <c r="H1059" i="2"/>
  <c r="H1058" i="2"/>
  <c r="H1057" i="2"/>
  <c r="H1056" i="2"/>
  <c r="H1055" i="2"/>
  <c r="H1054" i="2"/>
  <c r="H1053" i="2"/>
  <c r="H1046" i="2" s="1"/>
  <c r="H1088" i="2" s="1"/>
  <c r="H1052" i="2"/>
  <c r="H1051" i="2"/>
  <c r="H1050" i="2"/>
  <c r="H1049" i="2"/>
  <c r="H1048" i="2"/>
  <c r="J1046" i="2"/>
  <c r="I1046" i="2"/>
  <c r="I1088" i="2" s="1"/>
  <c r="G1046" i="2"/>
  <c r="G1088" i="2" s="1"/>
  <c r="F1046" i="2"/>
  <c r="F1088" i="2" s="1"/>
  <c r="H1013" i="2"/>
  <c r="H1008" i="2" s="1"/>
  <c r="H1012" i="2"/>
  <c r="H1011" i="2"/>
  <c r="J1008" i="2"/>
  <c r="I1008" i="2"/>
  <c r="G1008" i="2"/>
  <c r="G1014" i="2" s="1"/>
  <c r="F1008" i="2"/>
  <c r="H1006" i="2"/>
  <c r="H999" i="2" s="1"/>
  <c r="H1005" i="2"/>
  <c r="H1004" i="2"/>
  <c r="H1003" i="2"/>
  <c r="H1002" i="2"/>
  <c r="H1001" i="2"/>
  <c r="J999" i="2"/>
  <c r="I999" i="2"/>
  <c r="G999" i="2"/>
  <c r="F999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1" i="2" s="1"/>
  <c r="H983" i="2"/>
  <c r="J981" i="2"/>
  <c r="J1014" i="2" s="1"/>
  <c r="I981" i="2"/>
  <c r="I1014" i="2" s="1"/>
  <c r="G981" i="2"/>
  <c r="F981" i="2"/>
  <c r="F1014" i="2" s="1"/>
  <c r="I957" i="2"/>
  <c r="H956" i="2"/>
  <c r="H955" i="2"/>
  <c r="H954" i="2"/>
  <c r="H951" i="2" s="1"/>
  <c r="H953" i="2"/>
  <c r="J951" i="2"/>
  <c r="I951" i="2"/>
  <c r="G951" i="2"/>
  <c r="F951" i="2"/>
  <c r="H949" i="2"/>
  <c r="H948" i="2"/>
  <c r="H947" i="2"/>
  <c r="H946" i="2"/>
  <c r="H945" i="2"/>
  <c r="H944" i="2"/>
  <c r="H943" i="2"/>
  <c r="H942" i="2"/>
  <c r="H941" i="2"/>
  <c r="H940" i="2"/>
  <c r="H939" i="2"/>
  <c r="H937" i="2" s="1"/>
  <c r="J937" i="2"/>
  <c r="I937" i="2"/>
  <c r="G937" i="2"/>
  <c r="F937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19" i="2" s="1"/>
  <c r="H957" i="2" s="1"/>
  <c r="H923" i="2"/>
  <c r="H922" i="2"/>
  <c r="H921" i="2"/>
  <c r="J919" i="2"/>
  <c r="J957" i="2" s="1"/>
  <c r="I919" i="2"/>
  <c r="G919" i="2"/>
  <c r="G957" i="2" s="1"/>
  <c r="F919" i="2"/>
  <c r="F957" i="2" s="1"/>
  <c r="H892" i="2"/>
  <c r="H891" i="2"/>
  <c r="H887" i="2" s="1"/>
  <c r="J887" i="2"/>
  <c r="I887" i="2"/>
  <c r="G887" i="2"/>
  <c r="F887" i="2"/>
  <c r="H883" i="2"/>
  <c r="H882" i="2"/>
  <c r="H881" i="2"/>
  <c r="H880" i="2"/>
  <c r="H876" i="2" s="1"/>
  <c r="H879" i="2"/>
  <c r="H878" i="2"/>
  <c r="J876" i="2"/>
  <c r="I876" i="2"/>
  <c r="G876" i="2"/>
  <c r="F876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7" i="2" s="1"/>
  <c r="H859" i="2"/>
  <c r="J857" i="2"/>
  <c r="J893" i="2" s="1"/>
  <c r="I857" i="2"/>
  <c r="I893" i="2" s="1"/>
  <c r="G857" i="2"/>
  <c r="G893" i="2" s="1"/>
  <c r="F857" i="2"/>
  <c r="F893" i="2" s="1"/>
  <c r="I832" i="2"/>
  <c r="G832" i="2"/>
  <c r="H831" i="2"/>
  <c r="H830" i="2"/>
  <c r="H829" i="2"/>
  <c r="H828" i="2"/>
  <c r="J823" i="2"/>
  <c r="I823" i="2"/>
  <c r="H823" i="2"/>
  <c r="G823" i="2"/>
  <c r="F823" i="2"/>
  <c r="H821" i="2"/>
  <c r="H820" i="2"/>
  <c r="H819" i="2"/>
  <c r="H818" i="2"/>
  <c r="H817" i="2"/>
  <c r="H816" i="2"/>
  <c r="H811" i="2" s="1"/>
  <c r="H815" i="2"/>
  <c r="H814" i="2"/>
  <c r="H813" i="2"/>
  <c r="J811" i="2"/>
  <c r="I811" i="2"/>
  <c r="G811" i="2"/>
  <c r="F811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3" i="2" s="1"/>
  <c r="H832" i="2" s="1"/>
  <c r="H795" i="2"/>
  <c r="J793" i="2"/>
  <c r="J832" i="2" s="1"/>
  <c r="I793" i="2"/>
  <c r="G793" i="2"/>
  <c r="F793" i="2"/>
  <c r="F832" i="2" s="1"/>
  <c r="G767" i="2"/>
  <c r="H765" i="2"/>
  <c r="J763" i="2"/>
  <c r="I763" i="2"/>
  <c r="H763" i="2"/>
  <c r="G763" i="2"/>
  <c r="F763" i="2"/>
  <c r="H760" i="2"/>
  <c r="H759" i="2"/>
  <c r="H758" i="2"/>
  <c r="H757" i="2"/>
  <c r="H756" i="2"/>
  <c r="H755" i="2"/>
  <c r="H754" i="2"/>
  <c r="H752" i="2" s="1"/>
  <c r="J752" i="2"/>
  <c r="I752" i="2"/>
  <c r="I767" i="2" s="1"/>
  <c r="G752" i="2"/>
  <c r="F752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3" i="2" s="1"/>
  <c r="H737" i="2"/>
  <c r="H736" i="2"/>
  <c r="H735" i="2"/>
  <c r="J733" i="2"/>
  <c r="J767" i="2" s="1"/>
  <c r="I733" i="2"/>
  <c r="G733" i="2"/>
  <c r="F733" i="2"/>
  <c r="F767" i="2" s="1"/>
  <c r="H706" i="2"/>
  <c r="H705" i="2"/>
  <c r="H702" i="2" s="1"/>
  <c r="J702" i="2"/>
  <c r="I702" i="2"/>
  <c r="G702" i="2"/>
  <c r="F702" i="2"/>
  <c r="H700" i="2"/>
  <c r="H699" i="2"/>
  <c r="H698" i="2"/>
  <c r="H697" i="2"/>
  <c r="H696" i="2"/>
  <c r="H695" i="2"/>
  <c r="H694" i="2"/>
  <c r="H693" i="2"/>
  <c r="H692" i="2"/>
  <c r="H691" i="2"/>
  <c r="H689" i="2" s="1"/>
  <c r="J689" i="2"/>
  <c r="I689" i="2"/>
  <c r="G689" i="2"/>
  <c r="F689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0" i="2" s="1"/>
  <c r="H674" i="2"/>
  <c r="H673" i="2"/>
  <c r="H672" i="2"/>
  <c r="J670" i="2"/>
  <c r="J707" i="2" s="1"/>
  <c r="I670" i="2"/>
  <c r="I707" i="2" s="1"/>
  <c r="G670" i="2"/>
  <c r="G707" i="2" s="1"/>
  <c r="F670" i="2"/>
  <c r="F707" i="2" s="1"/>
  <c r="H640" i="2"/>
  <c r="H638" i="2" s="1"/>
  <c r="J638" i="2"/>
  <c r="I638" i="2"/>
  <c r="G638" i="2"/>
  <c r="F638" i="2"/>
  <c r="H636" i="2"/>
  <c r="H635" i="2"/>
  <c r="H634" i="2"/>
  <c r="H633" i="2"/>
  <c r="H632" i="2"/>
  <c r="H629" i="2" s="1"/>
  <c r="H631" i="2"/>
  <c r="J629" i="2"/>
  <c r="I629" i="2"/>
  <c r="G629" i="2"/>
  <c r="F629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0" i="2" s="1"/>
  <c r="H642" i="2" s="1"/>
  <c r="J610" i="2"/>
  <c r="J642" i="2" s="1"/>
  <c r="I610" i="2"/>
  <c r="I642" i="2" s="1"/>
  <c r="G610" i="2"/>
  <c r="G642" i="2" s="1"/>
  <c r="F610" i="2"/>
  <c r="F642" i="2" s="1"/>
  <c r="F588" i="2"/>
  <c r="H587" i="2"/>
  <c r="H586" i="2"/>
  <c r="H585" i="2"/>
  <c r="H584" i="2"/>
  <c r="H583" i="2"/>
  <c r="H580" i="2"/>
  <c r="H579" i="2"/>
  <c r="H578" i="2" s="1"/>
  <c r="J578" i="2"/>
  <c r="I578" i="2"/>
  <c r="G578" i="2"/>
  <c r="F578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1" i="2" s="1"/>
  <c r="H564" i="2"/>
  <c r="H563" i="2"/>
  <c r="J561" i="2"/>
  <c r="I561" i="2"/>
  <c r="G561" i="2"/>
  <c r="F561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2" i="2" s="1"/>
  <c r="H588" i="2" s="1"/>
  <c r="H544" i="2"/>
  <c r="J542" i="2"/>
  <c r="J588" i="2" s="1"/>
  <c r="I542" i="2"/>
  <c r="I588" i="2" s="1"/>
  <c r="G542" i="2"/>
  <c r="G588" i="2" s="1"/>
  <c r="F542" i="2"/>
  <c r="J506" i="2"/>
  <c r="I506" i="2"/>
  <c r="H506" i="2"/>
  <c r="G506" i="2"/>
  <c r="F506" i="2"/>
  <c r="H504" i="2"/>
  <c r="H503" i="2"/>
  <c r="H502" i="2"/>
  <c r="H501" i="2"/>
  <c r="H500" i="2"/>
  <c r="H499" i="2"/>
  <c r="H497" i="2" s="1"/>
  <c r="J497" i="2"/>
  <c r="J513" i="2" s="1"/>
  <c r="I497" i="2"/>
  <c r="I513" i="2" s="1"/>
  <c r="G497" i="2"/>
  <c r="G513" i="2" s="1"/>
  <c r="F497" i="2"/>
  <c r="F513" i="2" s="1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8" i="2" s="1"/>
  <c r="J478" i="2"/>
  <c r="I478" i="2"/>
  <c r="G478" i="2"/>
  <c r="F478" i="2"/>
  <c r="H443" i="2"/>
  <c r="H442" i="2"/>
  <c r="H441" i="2"/>
  <c r="H439" i="2" s="1"/>
  <c r="J439" i="2"/>
  <c r="I439" i="2"/>
  <c r="G439" i="2"/>
  <c r="F439" i="2"/>
  <c r="H437" i="2"/>
  <c r="H436" i="2"/>
  <c r="H435" i="2"/>
  <c r="H434" i="2"/>
  <c r="H433" i="2"/>
  <c r="H431" i="2" s="1"/>
  <c r="J431" i="2"/>
  <c r="I431" i="2"/>
  <c r="G431" i="2"/>
  <c r="F431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1" i="2" s="1"/>
  <c r="J411" i="2"/>
  <c r="J446" i="2" s="1"/>
  <c r="I411" i="2"/>
  <c r="I446" i="2" s="1"/>
  <c r="G411" i="2"/>
  <c r="G446" i="2" s="1"/>
  <c r="F411" i="2"/>
  <c r="F446" i="2" s="1"/>
  <c r="F357" i="2"/>
  <c r="H354" i="2"/>
  <c r="H352" i="2" s="1"/>
  <c r="J352" i="2"/>
  <c r="I352" i="2"/>
  <c r="G352" i="2"/>
  <c r="F352" i="2"/>
  <c r="H351" i="2"/>
  <c r="H349" i="2"/>
  <c r="H348" i="2"/>
  <c r="H347" i="2"/>
  <c r="H346" i="2"/>
  <c r="H343" i="2" s="1"/>
  <c r="H345" i="2"/>
  <c r="J343" i="2"/>
  <c r="J357" i="2" s="1"/>
  <c r="I343" i="2"/>
  <c r="I357" i="2" s="1"/>
  <c r="G343" i="2"/>
  <c r="G357" i="2" s="1"/>
  <c r="F343" i="2"/>
  <c r="F311" i="2"/>
  <c r="H310" i="2"/>
  <c r="H309" i="2"/>
  <c r="H304" i="2" s="1"/>
  <c r="J304" i="2"/>
  <c r="I304" i="2"/>
  <c r="G304" i="2"/>
  <c r="F304" i="2"/>
  <c r="H299" i="2"/>
  <c r="H298" i="2"/>
  <c r="H297" i="2"/>
  <c r="H295" i="2" s="1"/>
  <c r="H311" i="2" s="1"/>
  <c r="J295" i="2"/>
  <c r="J311" i="2" s="1"/>
  <c r="I295" i="2"/>
  <c r="I311" i="2" s="1"/>
  <c r="G295" i="2"/>
  <c r="G311" i="2" s="1"/>
  <c r="F295" i="2"/>
  <c r="J276" i="2"/>
  <c r="I276" i="2"/>
  <c r="H276" i="2"/>
  <c r="G276" i="2"/>
  <c r="F276" i="2"/>
  <c r="G241" i="2"/>
  <c r="H239" i="2"/>
  <c r="H238" i="2" s="1"/>
  <c r="J238" i="2"/>
  <c r="I238" i="2"/>
  <c r="G238" i="2"/>
  <c r="F238" i="2"/>
  <c r="H233" i="2"/>
  <c r="H232" i="2"/>
  <c r="H231" i="2"/>
  <c r="H229" i="2" s="1"/>
  <c r="J229" i="2"/>
  <c r="I229" i="2"/>
  <c r="G229" i="2"/>
  <c r="F229" i="2"/>
  <c r="H216" i="2"/>
  <c r="H210" i="2" s="1"/>
  <c r="J210" i="2"/>
  <c r="J241" i="2" s="1"/>
  <c r="I210" i="2"/>
  <c r="I241" i="2" s="1"/>
  <c r="G210" i="2"/>
  <c r="F210" i="2"/>
  <c r="F241" i="2" s="1"/>
  <c r="H177" i="2"/>
  <c r="H176" i="2"/>
  <c r="H175" i="2"/>
  <c r="H172" i="2"/>
  <c r="J171" i="2"/>
  <c r="I171" i="2"/>
  <c r="H171" i="2"/>
  <c r="G171" i="2"/>
  <c r="F171" i="2"/>
  <c r="H170" i="2"/>
  <c r="H169" i="2"/>
  <c r="H168" i="2"/>
  <c r="H167" i="2"/>
  <c r="H166" i="2"/>
  <c r="H164" i="2"/>
  <c r="H163" i="2"/>
  <c r="H157" i="2" s="1"/>
  <c r="H162" i="2"/>
  <c r="H161" i="2"/>
  <c r="H159" i="2"/>
  <c r="J157" i="2"/>
  <c r="I157" i="2"/>
  <c r="G157" i="2"/>
  <c r="F157" i="2"/>
  <c r="F178" i="2" s="1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8" i="2" s="1"/>
  <c r="H178" i="2" s="1"/>
  <c r="J138" i="2"/>
  <c r="J178" i="2" s="1"/>
  <c r="I138" i="2"/>
  <c r="I178" i="2" s="1"/>
  <c r="G138" i="2"/>
  <c r="G178" i="2" s="1"/>
  <c r="F138" i="2"/>
  <c r="J103" i="2"/>
  <c r="H96" i="2"/>
  <c r="H86" i="2"/>
  <c r="H85" i="2"/>
  <c r="H83" i="2"/>
  <c r="H80" i="2" s="1"/>
  <c r="J80" i="2"/>
  <c r="I80" i="2"/>
  <c r="G80" i="2"/>
  <c r="F80" i="2"/>
  <c r="H78" i="2"/>
  <c r="H77" i="2"/>
  <c r="H74" i="2"/>
  <c r="H73" i="2"/>
  <c r="H72" i="2"/>
  <c r="H71" i="2"/>
  <c r="H70" i="2"/>
  <c r="H69" i="2"/>
  <c r="H68" i="2"/>
  <c r="H67" i="2"/>
  <c r="H66" i="2"/>
  <c r="H65" i="2"/>
  <c r="H62" i="2"/>
  <c r="H58" i="2"/>
  <c r="H57" i="2"/>
  <c r="H56" i="2"/>
  <c r="H55" i="2"/>
  <c r="H54" i="2"/>
  <c r="H53" i="2"/>
  <c r="H52" i="2"/>
  <c r="H49" i="2"/>
  <c r="H43" i="2"/>
  <c r="H41" i="2"/>
  <c r="H40" i="2"/>
  <c r="H39" i="2"/>
  <c r="H38" i="2"/>
  <c r="H37" i="2"/>
  <c r="H36" i="2"/>
  <c r="H35" i="2"/>
  <c r="H29" i="2" s="1"/>
  <c r="H33" i="2"/>
  <c r="H32" i="2"/>
  <c r="H31" i="2"/>
  <c r="J29" i="2"/>
  <c r="I29" i="2"/>
  <c r="G29" i="2"/>
  <c r="F29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9" i="2" s="1"/>
  <c r="J9" i="2"/>
  <c r="I9" i="2"/>
  <c r="I103" i="2" s="1"/>
  <c r="G9" i="2"/>
  <c r="G103" i="2" s="1"/>
  <c r="F9" i="2"/>
  <c r="F103" i="2" s="1"/>
  <c r="I77" i="3" l="1"/>
  <c r="I105" i="3"/>
  <c r="I107" i="3" s="1"/>
  <c r="I111" i="3" s="1"/>
  <c r="H105" i="3"/>
  <c r="H107" i="3" s="1"/>
  <c r="H111" i="3" s="1"/>
  <c r="J105" i="3"/>
  <c r="J107" i="3" s="1"/>
  <c r="J111" i="3" s="1"/>
  <c r="H1014" i="2"/>
  <c r="H1332" i="2"/>
  <c r="H1586" i="2"/>
  <c r="H1678" i="2"/>
  <c r="F1681" i="2"/>
  <c r="G1682" i="2"/>
  <c r="H103" i="2"/>
  <c r="H893" i="2"/>
  <c r="H1395" i="2"/>
  <c r="J1682" i="2"/>
  <c r="H446" i="2"/>
  <c r="H707" i="2"/>
  <c r="H767" i="2"/>
  <c r="K1682" i="2"/>
  <c r="H357" i="2"/>
  <c r="H513" i="2"/>
  <c r="H1270" i="2"/>
  <c r="J1673" i="2"/>
  <c r="J1681" i="2"/>
  <c r="H1677" i="2"/>
  <c r="H1679" i="2"/>
  <c r="K1674" i="2"/>
  <c r="H241" i="2"/>
  <c r="H1461" i="2"/>
  <c r="G1681" i="2"/>
  <c r="H1511" i="2"/>
  <c r="I1682" i="2"/>
  <c r="F1511" i="2"/>
  <c r="F1682" i="2" s="1"/>
  <c r="J1395" i="2"/>
  <c r="I1678" i="2"/>
  <c r="I1681" i="2" s="1"/>
  <c r="H1681" i="2" l="1"/>
  <c r="H1682" i="2"/>
</calcChain>
</file>

<file path=xl/sharedStrings.xml><?xml version="1.0" encoding="utf-8"?>
<sst xmlns="http://schemas.openxmlformats.org/spreadsheetml/2006/main" count="2517" uniqueCount="590">
  <si>
    <t>LBP Form No. 7</t>
  </si>
  <si>
    <t>Province/Municipality:  Sta. Magdalena, Sorsogon</t>
  </si>
  <si>
    <t>Particulars</t>
  </si>
  <si>
    <t>Account</t>
  </si>
  <si>
    <t>General</t>
  </si>
  <si>
    <t>Social</t>
  </si>
  <si>
    <t>Economic</t>
  </si>
  <si>
    <t>Total</t>
  </si>
  <si>
    <t>Code</t>
  </si>
  <si>
    <t>Services</t>
  </si>
  <si>
    <t>A.   Expenditures</t>
  </si>
  <si>
    <t>1.0   Current Operating Expenditures</t>
  </si>
  <si>
    <t>1.1   Personal Services</t>
  </si>
  <si>
    <t xml:space="preserve">        </t>
  </si>
  <si>
    <t>Salaries</t>
  </si>
  <si>
    <t>5-01-01-010</t>
  </si>
  <si>
    <t>PERA</t>
  </si>
  <si>
    <t>5-01-02-010</t>
  </si>
  <si>
    <t>RATA</t>
  </si>
  <si>
    <t>5-01-01-020/030</t>
  </si>
  <si>
    <t>Clothing</t>
  </si>
  <si>
    <t>5-01-02-040</t>
  </si>
  <si>
    <t>Subsistence Allowance</t>
  </si>
  <si>
    <t>5-01-02-050</t>
  </si>
  <si>
    <t>Laundry Allowance</t>
  </si>
  <si>
    <t>5-01-02-060</t>
  </si>
  <si>
    <t>Honorarium</t>
  </si>
  <si>
    <t>5-01-02-100</t>
  </si>
  <si>
    <t>Hazard Pay</t>
  </si>
  <si>
    <t>5-01-02-110</t>
  </si>
  <si>
    <t>Year-End Benefits</t>
  </si>
  <si>
    <t>5-01-02-140</t>
  </si>
  <si>
    <t>Cash Gift</t>
  </si>
  <si>
    <t>5-01-02-150</t>
  </si>
  <si>
    <t>Mid Year Bonus</t>
  </si>
  <si>
    <t>5-01-02-990</t>
  </si>
  <si>
    <t>Performance Enchancement Incentive</t>
  </si>
  <si>
    <t>GSIS Life &amp; Ret. Ins.</t>
  </si>
  <si>
    <t>5-01-03-010</t>
  </si>
  <si>
    <t>PAG-IBIG</t>
  </si>
  <si>
    <t>5-01-03-020</t>
  </si>
  <si>
    <t>Philhealth</t>
  </si>
  <si>
    <t>5-01-03-030</t>
  </si>
  <si>
    <t>ECC</t>
  </si>
  <si>
    <t>5-01-03-040</t>
  </si>
  <si>
    <t>Other Personnel Benefits</t>
  </si>
  <si>
    <t>5-01-04-990</t>
  </si>
  <si>
    <t>Total Personal Services</t>
  </si>
  <si>
    <t>1.2   Maintenance &amp; Other Operating Expenses</t>
  </si>
  <si>
    <t>5-01-001-02</t>
  </si>
  <si>
    <t>Traveling Expenses</t>
  </si>
  <si>
    <t>5-02-01-010</t>
  </si>
  <si>
    <t>Training Expenses</t>
  </si>
  <si>
    <t>5-02-02-010</t>
  </si>
  <si>
    <t>Office Supplies Expenses</t>
  </si>
  <si>
    <t>5-02-03-010</t>
  </si>
  <si>
    <t>Accountable Forms Expenses</t>
  </si>
  <si>
    <t>5-02-03-020</t>
  </si>
  <si>
    <t>Fuel, Oil &amp; Lubricants Expenses</t>
  </si>
  <si>
    <t>5-02-03-090</t>
  </si>
  <si>
    <t>Other Supplies and Materials Expenses</t>
  </si>
  <si>
    <t>5-02-03-990</t>
  </si>
  <si>
    <t>Electricity Expenses</t>
  </si>
  <si>
    <t>5-02-04-020</t>
  </si>
  <si>
    <t>Telephone Expenses Mobile</t>
  </si>
  <si>
    <t>5-02-05-020</t>
  </si>
  <si>
    <t>Postage &amp; Courier Services</t>
  </si>
  <si>
    <t>5-02-05-010</t>
  </si>
  <si>
    <t>Internet Subscription Expenses</t>
  </si>
  <si>
    <t>5-02-05-030</t>
  </si>
  <si>
    <t>Confidential Expenses</t>
  </si>
  <si>
    <t>5-02-10-010</t>
  </si>
  <si>
    <t>General Services</t>
  </si>
  <si>
    <t>5-02-12-990</t>
  </si>
  <si>
    <t>R/M of Machinery and Equipment</t>
  </si>
  <si>
    <t>R/M of Transportation Equipment</t>
  </si>
  <si>
    <t>5-02-13-060</t>
  </si>
  <si>
    <t>R/M of Water Facilities (LCPC)</t>
  </si>
  <si>
    <t xml:space="preserve">R/M of Buildings &amp; Other Structures </t>
  </si>
  <si>
    <t>5-02-13-040</t>
  </si>
  <si>
    <t>Subsidy:</t>
  </si>
  <si>
    <t>DILG</t>
  </si>
  <si>
    <t>OSCA</t>
  </si>
  <si>
    <t>MTC/RTC</t>
  </si>
  <si>
    <t>PAO/Public Pros.</t>
  </si>
  <si>
    <t>BIR</t>
  </si>
  <si>
    <t>PNP</t>
  </si>
  <si>
    <t>Other MOOE</t>
  </si>
  <si>
    <t>5-02-99-990</t>
  </si>
  <si>
    <t>Other MOOE:</t>
  </si>
  <si>
    <t>Support to PLEB</t>
  </si>
  <si>
    <t>Support to Brigada Eskuwela (LCPC)</t>
  </si>
  <si>
    <t>Support to Standing Committees</t>
  </si>
  <si>
    <t>Support to Sangguniang Kabataan (LCPC)</t>
  </si>
  <si>
    <t>Support to POPS (LCPC)</t>
  </si>
  <si>
    <t>Support to MADAC (LCPC)</t>
  </si>
  <si>
    <t>Support to BADAC (LCPC)</t>
  </si>
  <si>
    <t>Support to LCPC</t>
  </si>
  <si>
    <t>Support to BIMS</t>
  </si>
  <si>
    <t>Support to MAFC</t>
  </si>
  <si>
    <t>Support to MFARMC</t>
  </si>
  <si>
    <t>Publication</t>
  </si>
  <si>
    <t>Auditing Services</t>
  </si>
  <si>
    <t>Aid to Barangay</t>
  </si>
  <si>
    <t>Book Binding of Resolution/Ordinances/Budget</t>
  </si>
  <si>
    <t>Anti Virus</t>
  </si>
  <si>
    <t>Aid to Medico Legal</t>
  </si>
  <si>
    <t>Total MOOE</t>
  </si>
  <si>
    <t>2.0   Capital Outlay</t>
  </si>
  <si>
    <t>Total Capital Outlay</t>
  </si>
  <si>
    <t>3.0   Special Purpose Appropriation</t>
  </si>
  <si>
    <t>20% Community Development Fund</t>
  </si>
  <si>
    <t>5 % MDRRMF (70%)</t>
  </si>
  <si>
    <t>5% MDRRMF (30%)</t>
  </si>
  <si>
    <t>GAD Budget</t>
  </si>
  <si>
    <t>Total SPA</t>
  </si>
  <si>
    <t>TOTAL APPROPRIATIONS:</t>
  </si>
  <si>
    <t>Certified Correct:</t>
  </si>
  <si>
    <t>Municipal Budget Officer</t>
  </si>
  <si>
    <t>Municipal Accountant</t>
  </si>
  <si>
    <t>Municipal Mayor</t>
  </si>
  <si>
    <t>5-02-13-050</t>
  </si>
  <si>
    <t>5-02-13-030</t>
  </si>
  <si>
    <t>Terminal Pay</t>
  </si>
  <si>
    <t>5-01-04-030</t>
  </si>
  <si>
    <t>Capdev Training for Employees</t>
  </si>
  <si>
    <t>Agricultural Supplies</t>
  </si>
  <si>
    <t>5-02-03-100</t>
  </si>
  <si>
    <t>Office ID (badge &amp; PVC)</t>
  </si>
  <si>
    <t>Utility &amp; Maintenance Supplies</t>
  </si>
  <si>
    <t>Personal Protective Equipment (SWM)</t>
  </si>
  <si>
    <t>Insurance Expense (Brgy. Eco-aide &amp; SWM)</t>
  </si>
  <si>
    <t>5-02-16-030</t>
  </si>
  <si>
    <t>5-02-14-020</t>
  </si>
  <si>
    <t>5-02-14-990</t>
  </si>
  <si>
    <t>5-02-11-020</t>
  </si>
  <si>
    <t>Website</t>
  </si>
  <si>
    <t>General Revision</t>
  </si>
  <si>
    <t>Mental Health Program</t>
  </si>
  <si>
    <t>Livelihood Assistance</t>
  </si>
  <si>
    <t>Cash for Work</t>
  </si>
  <si>
    <t>Support to PRAISE</t>
  </si>
  <si>
    <t>Support to KC NCDDP-KALAHI</t>
  </si>
  <si>
    <t>PROGRAMMED APPROPRIATION AND OBLIGATION BY OBJECT OF EXPENDITURES</t>
  </si>
  <si>
    <t>OFFICE OF THE MAYOR</t>
  </si>
  <si>
    <t>1.0 Current Operating Expenditures</t>
  </si>
  <si>
    <t>Account     Code</t>
  </si>
  <si>
    <t>Past Year     Actual 2021</t>
  </si>
  <si>
    <t>Current Year 2022</t>
  </si>
  <si>
    <t>Budget Year      2023</t>
  </si>
  <si>
    <t>First Semester (Actual)</t>
  </si>
  <si>
    <t>Second Semester (Estimate)</t>
  </si>
  <si>
    <t>1.1 Personal Services</t>
  </si>
  <si>
    <t>5-01-001-01</t>
  </si>
  <si>
    <t>5-01-02-020/030</t>
  </si>
  <si>
    <t>Year End Benefits</t>
  </si>
  <si>
    <t>Mid Yr. Bonus</t>
  </si>
  <si>
    <t>Performance Enchancement Inc.</t>
  </si>
  <si>
    <t>Life &amp; Ret. Ins. Prem.</t>
  </si>
  <si>
    <t>Loyalty Pay</t>
  </si>
  <si>
    <t>CNA  Benefits</t>
  </si>
  <si>
    <t>Service Recognition Incentive</t>
  </si>
  <si>
    <t>1.2 Maintenance &amp; Other Operating Expenses</t>
  </si>
  <si>
    <t>Telephone Expense-Mobile</t>
  </si>
  <si>
    <t>R/M of Water Facilities</t>
  </si>
  <si>
    <t>R/M of Buildings &amp; Other Structures</t>
  </si>
  <si>
    <t>R/M of Heavy Equipment/SWM Equipment</t>
  </si>
  <si>
    <t xml:space="preserve">Subsidy: </t>
  </si>
  <si>
    <t xml:space="preserve">             DILG</t>
  </si>
  <si>
    <t xml:space="preserve">             OSCA</t>
  </si>
  <si>
    <t xml:space="preserve">             MTC/RTC</t>
  </si>
  <si>
    <t xml:space="preserve">             PAO/Public Prosecutor</t>
  </si>
  <si>
    <t xml:space="preserve">             BIR</t>
  </si>
  <si>
    <t xml:space="preserve">             PNP</t>
  </si>
  <si>
    <t xml:space="preserve">   CLUP Updating/Formulation of Plans</t>
  </si>
  <si>
    <t xml:space="preserve">   Livelihood Program/Projects</t>
  </si>
  <si>
    <t xml:space="preserve">   Livelihood Assistance</t>
  </si>
  <si>
    <t xml:space="preserve">   Food Supplies (Purchase of Rice for</t>
  </si>
  <si>
    <t>Farmers)</t>
  </si>
  <si>
    <t xml:space="preserve">   Support to Katarungang Pambarangay</t>
  </si>
  <si>
    <t xml:space="preserve">   Support to PLEB</t>
  </si>
  <si>
    <t xml:space="preserve">   Support to Brigada Eskuwela (LCPC)</t>
  </si>
  <si>
    <t xml:space="preserve">   Support to Sangguniang Kabataan (LCPC)</t>
  </si>
  <si>
    <t xml:space="preserve">   Support to CSO's</t>
  </si>
  <si>
    <t xml:space="preserve">   Support to POPS (LCPC)</t>
  </si>
  <si>
    <t xml:space="preserve">   Support to MADAC (LCPC)</t>
  </si>
  <si>
    <t xml:space="preserve">   Support to BADAC (LCPC)</t>
  </si>
  <si>
    <t xml:space="preserve">   Support to LCPC</t>
  </si>
  <si>
    <t xml:space="preserve">   Support to BIMS/LHB</t>
  </si>
  <si>
    <t xml:space="preserve">   Support to MFARMC</t>
  </si>
  <si>
    <t xml:space="preserve">   Support to MAFC</t>
  </si>
  <si>
    <t xml:space="preserve">   Support to KC NCDDP</t>
  </si>
  <si>
    <t xml:space="preserve">   Support to SPES</t>
  </si>
  <si>
    <t xml:space="preserve">   Duties, Taxes and Licenses</t>
  </si>
  <si>
    <t>2.0 Capital Outlay</t>
  </si>
  <si>
    <t>Projector</t>
  </si>
  <si>
    <t>1-07-05-020</t>
  </si>
  <si>
    <t>Photocopier</t>
  </si>
  <si>
    <t>Office Chair</t>
  </si>
  <si>
    <t>Laptop</t>
  </si>
  <si>
    <t>1-07-05-030</t>
  </si>
  <si>
    <t>Scanner</t>
  </si>
  <si>
    <t>Monobloc Chairs</t>
  </si>
  <si>
    <t>Electric Fan</t>
  </si>
  <si>
    <t xml:space="preserve">Office Table </t>
  </si>
  <si>
    <t>Printers with Scanners</t>
  </si>
  <si>
    <t>External Harddrive</t>
  </si>
  <si>
    <t>Swivel Chair</t>
  </si>
  <si>
    <t>CPU</t>
  </si>
  <si>
    <t>Multipurpose Aluminum Ladder</t>
  </si>
  <si>
    <t>Handy Chainsaw</t>
  </si>
  <si>
    <t>1-07-05-990</t>
  </si>
  <si>
    <t>Grass Cutter</t>
  </si>
  <si>
    <t>Desktop Computers</t>
  </si>
  <si>
    <t>Laminating Machine with Film</t>
  </si>
  <si>
    <t>AVRs</t>
  </si>
  <si>
    <t>UPS</t>
  </si>
  <si>
    <t>WIFI</t>
  </si>
  <si>
    <t>Meter Readers with Printer</t>
  </si>
  <si>
    <t>Water Dispenser</t>
  </si>
  <si>
    <t>TOTAL</t>
  </si>
  <si>
    <t>Prepared by:</t>
  </si>
  <si>
    <t>Reviewed by:</t>
  </si>
  <si>
    <t xml:space="preserve">       Approved:</t>
  </si>
  <si>
    <t>MARK JEWERY G. LOZANO</t>
  </si>
  <si>
    <t xml:space="preserve">       Mun. Budget Officer</t>
  </si>
  <si>
    <t xml:space="preserve">                                                         Municipal Mayor</t>
  </si>
  <si>
    <t>WATERWORKS OFFICE</t>
  </si>
  <si>
    <t>5-01-02990</t>
  </si>
  <si>
    <t>Performance Enhancement Incentive</t>
  </si>
  <si>
    <t>CNA Incentive</t>
  </si>
  <si>
    <t>Travelling Expenses</t>
  </si>
  <si>
    <t>Office Supplies Expense</t>
  </si>
  <si>
    <t>Other Supplies Expenses</t>
  </si>
  <si>
    <t>Accountable Forms</t>
  </si>
  <si>
    <t>Telephone Expenses - Mobile</t>
  </si>
  <si>
    <t>5-02-13-090</t>
  </si>
  <si>
    <t>Loan Amortization</t>
  </si>
  <si>
    <t>5-05-02</t>
  </si>
  <si>
    <t>Updating of Waterworks Reading &amp; Collection System</t>
  </si>
  <si>
    <t>5-07-05-020</t>
  </si>
  <si>
    <t>Cabinet</t>
  </si>
  <si>
    <t>Desktop Computer</t>
  </si>
  <si>
    <t>Electric Water Pump</t>
  </si>
  <si>
    <t>Water Works - OIC</t>
  </si>
  <si>
    <t xml:space="preserve">     Mun. Budget Officer</t>
  </si>
  <si>
    <t>PESO OFFICE</t>
  </si>
  <si>
    <t>5-03-03-01</t>
  </si>
  <si>
    <t>PESO - Designate</t>
  </si>
  <si>
    <t>TOURISM, CULTURE AND ARTS  OFFICE</t>
  </si>
  <si>
    <t>Office Chairs</t>
  </si>
  <si>
    <t>Camera</t>
  </si>
  <si>
    <t>Printer</t>
  </si>
  <si>
    <t>Tourism Officer - Designate</t>
  </si>
  <si>
    <t>MAYOR'S OFFICE - BAC</t>
  </si>
  <si>
    <t>Telephone Expenses</t>
  </si>
  <si>
    <t xml:space="preserve">Other MOOE </t>
  </si>
  <si>
    <t>Prepared by:                                                       Reviewed by:                                                                     Approved:</t>
  </si>
  <si>
    <t xml:space="preserve">                  BAC Chairman                              Municipal Budget Officer                               Municipal Mayor</t>
  </si>
  <si>
    <t>INTERNAL AUDIT SERVICE</t>
  </si>
  <si>
    <t>5-3-03-01</t>
  </si>
  <si>
    <t xml:space="preserve">Year End Benefits </t>
  </si>
  <si>
    <t xml:space="preserve">Cash Gift </t>
  </si>
  <si>
    <t>Travel</t>
  </si>
  <si>
    <t>Training</t>
  </si>
  <si>
    <t>Office Supplies</t>
  </si>
  <si>
    <t>Telephone Expense - Mobile</t>
  </si>
  <si>
    <t>Administrative Officer l</t>
  </si>
  <si>
    <t xml:space="preserve">      Mun. Budget Officer</t>
  </si>
  <si>
    <t>OFFICE OF THE VICE - MAYOR</t>
  </si>
  <si>
    <t>5-01-002-01</t>
  </si>
  <si>
    <t>CNA Benefits</t>
  </si>
  <si>
    <t>Office SuppliesExpenses</t>
  </si>
  <si>
    <t>Office Professional Chair</t>
  </si>
  <si>
    <t>Steel Cabinet</t>
  </si>
  <si>
    <t>Vice Mayor</t>
  </si>
  <si>
    <t>OFFICE OF THE SB</t>
  </si>
  <si>
    <t>5-01-003-01</t>
  </si>
  <si>
    <t>5-01-09-990</t>
  </si>
  <si>
    <t>Other Supplies &amp; Materials Expenses</t>
  </si>
  <si>
    <t>Anti Virus (Computer)</t>
  </si>
  <si>
    <t>5-02-99-020</t>
  </si>
  <si>
    <t>Internet Subscription Expense</t>
  </si>
  <si>
    <t>R/M Machinery &amp; Equipment</t>
  </si>
  <si>
    <t>Computer Chair</t>
  </si>
  <si>
    <t>Table Conference Microphone</t>
  </si>
  <si>
    <t>Fiber Glass Podium</t>
  </si>
  <si>
    <t>OFFICE OF THE SECRETARY</t>
  </si>
  <si>
    <t>5-01-004-01</t>
  </si>
  <si>
    <t>Secretary to the Sanggunian</t>
  </si>
  <si>
    <t>OFFICE OF THE MUN. TREASURER</t>
  </si>
  <si>
    <t>5-01-005-01</t>
  </si>
  <si>
    <t>Overtime</t>
  </si>
  <si>
    <t>5-01-02-130</t>
  </si>
  <si>
    <t xml:space="preserve">General Services </t>
  </si>
  <si>
    <t>Adding Machine</t>
  </si>
  <si>
    <t>Mun. Treasurer</t>
  </si>
  <si>
    <t>OFFICE OF THE MUN. ASSESSOR</t>
  </si>
  <si>
    <t>5-01-006-01</t>
  </si>
  <si>
    <t>Municipal Assessor</t>
  </si>
  <si>
    <t>OFFICE OF THE MUN. ACCOUNTANT</t>
  </si>
  <si>
    <t>5-01-007-01</t>
  </si>
  <si>
    <t>5-01-04-900</t>
  </si>
  <si>
    <t>OFFICE OF THE MUN. BUDGET OFFICER</t>
  </si>
  <si>
    <t>5-01-008-01</t>
  </si>
  <si>
    <t>Internet Expenses</t>
  </si>
  <si>
    <t>Prepared by:                                                                Approved:</t>
  </si>
  <si>
    <t>Mun. Budget Officer                                                                       Municipal Mayor</t>
  </si>
  <si>
    <t>OFFICE OF THE MPDC</t>
  </si>
  <si>
    <t>5-01-09-01</t>
  </si>
  <si>
    <t>5-009-02-12</t>
  </si>
  <si>
    <t>Updating of Formulation of Plans</t>
  </si>
  <si>
    <t>Conduct of CBMS</t>
  </si>
  <si>
    <t>2.O Capital Outlay</t>
  </si>
  <si>
    <t>LCD Screen</t>
  </si>
  <si>
    <t>Keyboard (Laptop)</t>
  </si>
  <si>
    <t>Office Chairs (Clerical)</t>
  </si>
  <si>
    <t>MPDC</t>
  </si>
  <si>
    <t>OFFICE OF THE MUN. ENGR..</t>
  </si>
  <si>
    <t>5-01-010-01</t>
  </si>
  <si>
    <t>General Sevices</t>
  </si>
  <si>
    <t>Motorcycle</t>
  </si>
  <si>
    <t>Municipal Engineer</t>
  </si>
  <si>
    <t>OFFICE OF THE MUN. HEALTH OFFICER</t>
  </si>
  <si>
    <t>5-01-011-01</t>
  </si>
  <si>
    <t xml:space="preserve">Hazard Pay </t>
  </si>
  <si>
    <t xml:space="preserve">Janitorial/Messenger Services </t>
  </si>
  <si>
    <t>5-02-12-020</t>
  </si>
  <si>
    <t>Special Risk Allowance</t>
  </si>
  <si>
    <t>Municipal Health Officer</t>
  </si>
  <si>
    <t>OFFICE OF THE MUN. CIVIL REGISTRAR</t>
  </si>
  <si>
    <t>5-01-012-01</t>
  </si>
  <si>
    <t>Postage and Courier Services</t>
  </si>
  <si>
    <t>Mun. Civil Registrar</t>
  </si>
  <si>
    <t>OFFICE OF THE HRMO</t>
  </si>
  <si>
    <t>Honoraria</t>
  </si>
  <si>
    <t>Office ID (BADGE &amp; PVC)</t>
  </si>
  <si>
    <t>Other General Services</t>
  </si>
  <si>
    <t>CapDev Training for Employees</t>
  </si>
  <si>
    <t>Updating of Citizen's Charter</t>
  </si>
  <si>
    <t xml:space="preserve">Laminating Machine </t>
  </si>
  <si>
    <t>Office Chairs (Swivel)</t>
  </si>
  <si>
    <t>HRMO - l</t>
  </si>
  <si>
    <t>OFFICE OF THE MDRRMO</t>
  </si>
  <si>
    <t xml:space="preserve"> MDRRMO</t>
  </si>
  <si>
    <t>OFFICE OF THE MUN. AGRICULTURE</t>
  </si>
  <si>
    <t>5-02-003-01</t>
  </si>
  <si>
    <t xml:space="preserve">Traveling Expenses </t>
  </si>
  <si>
    <t>Agricultural Supplies Expenses</t>
  </si>
  <si>
    <t>Internet Subscriptions Expenses</t>
  </si>
  <si>
    <t>Mun. Agriculturist</t>
  </si>
  <si>
    <t>OFFICE OF THE MENRO</t>
  </si>
  <si>
    <t>5-02-004-01</t>
  </si>
  <si>
    <t>CNA Incentives</t>
  </si>
  <si>
    <t>Personal Protective Equipment(SWM)</t>
  </si>
  <si>
    <t>Insurance Expense (Eco-Aide &amp; SWM)</t>
  </si>
  <si>
    <t>R/M of Machineries and Equipment</t>
  </si>
  <si>
    <t>Clean and Green Program</t>
  </si>
  <si>
    <t>1.3 Capital Outlay</t>
  </si>
  <si>
    <t>MENRO - Designate</t>
  </si>
  <si>
    <t>OFFICE OF THE MSWDO</t>
  </si>
  <si>
    <t>5-02-005-01</t>
  </si>
  <si>
    <t xml:space="preserve">Office &amp; Long Table </t>
  </si>
  <si>
    <t>Speaker with Microphone</t>
  </si>
  <si>
    <t>MSWDO</t>
  </si>
  <si>
    <t>OFFICE OF THE ECONOMIC ENTERPRISE</t>
  </si>
  <si>
    <t xml:space="preserve"> Mun. Treasurer</t>
  </si>
  <si>
    <t>GENERAL SERVICES OFFICE</t>
  </si>
  <si>
    <t>Training and Seminars Expenses</t>
  </si>
  <si>
    <t xml:space="preserve">Utility &amp; Maintenance Supplies </t>
  </si>
  <si>
    <t>Fuel, Oil &amp; Lubricants</t>
  </si>
  <si>
    <t>R/M of Machinery Equipment</t>
  </si>
  <si>
    <t>Tables</t>
  </si>
  <si>
    <t>GSO - Designate</t>
  </si>
  <si>
    <t>SPECIAL PURPOSE APPROPRIATION</t>
  </si>
  <si>
    <t>5% GAD</t>
  </si>
  <si>
    <t xml:space="preserve">Prepared by:                                                                       </t>
  </si>
  <si>
    <t>Approved:</t>
  </si>
  <si>
    <t xml:space="preserve"> Mun. Budget Officer                                                   Municipal Mayor</t>
  </si>
  <si>
    <t>MOOE</t>
  </si>
  <si>
    <t>PS</t>
  </si>
  <si>
    <t>CO</t>
  </si>
  <si>
    <t>FE</t>
  </si>
  <si>
    <t>GRAND TOTAL</t>
  </si>
  <si>
    <t>BUDGET OF EXPENDITURES AND SOURCES OF FINANCING</t>
  </si>
  <si>
    <t xml:space="preserve">        LGU: Sta. Magdalena Sorsogon</t>
  </si>
  <si>
    <t>GENERAL FUND</t>
  </si>
  <si>
    <t xml:space="preserve">                            Particulars</t>
  </si>
  <si>
    <t>Income</t>
  </si>
  <si>
    <t>Past Year</t>
  </si>
  <si>
    <t xml:space="preserve">                               Current Year 2022</t>
  </si>
  <si>
    <t>Budget Year</t>
  </si>
  <si>
    <t>code</t>
  </si>
  <si>
    <t>2021 Actual</t>
  </si>
  <si>
    <t>Actual (1st Sem)</t>
  </si>
  <si>
    <t>Estimate</t>
  </si>
  <si>
    <t>2023</t>
  </si>
  <si>
    <r>
      <rPr>
        <b/>
        <sz val="9"/>
        <color theme="1"/>
        <rFont val="Arial"/>
        <charset val="134"/>
      </rPr>
      <t xml:space="preserve">1.0 BEGINNING BALANCE: </t>
    </r>
    <r>
      <rPr>
        <sz val="9"/>
        <color indexed="8"/>
        <rFont val="Arial"/>
        <charset val="134"/>
      </rPr>
      <t>Retained Earnings</t>
    </r>
  </si>
  <si>
    <r>
      <rPr>
        <b/>
        <sz val="9"/>
        <color theme="1"/>
        <rFont val="Arial"/>
        <charset val="134"/>
      </rPr>
      <t xml:space="preserve">                                          </t>
    </r>
    <r>
      <rPr>
        <sz val="9"/>
        <color indexed="8"/>
        <rFont val="Arial"/>
        <charset val="134"/>
      </rPr>
      <t xml:space="preserve">         Transferred to Trust Fund</t>
    </r>
  </si>
  <si>
    <t xml:space="preserve">                                             Savings from Continuing Appropriation</t>
  </si>
  <si>
    <t xml:space="preserve">                                                Insurance Claims</t>
  </si>
  <si>
    <t>2.0 INCOME</t>
  </si>
  <si>
    <t>LOCAL SOURCES</t>
  </si>
  <si>
    <t xml:space="preserve">     2.1.1 Tax Revenue</t>
  </si>
  <si>
    <t xml:space="preserve">                           </t>
  </si>
  <si>
    <t xml:space="preserve">          Real Property Tax</t>
  </si>
  <si>
    <t xml:space="preserve">              Special Assessment Tax</t>
  </si>
  <si>
    <t xml:space="preserve">              Real Property Tax - Current Year</t>
  </si>
  <si>
    <t>4-01-02-040</t>
  </si>
  <si>
    <t>R</t>
  </si>
  <si>
    <t xml:space="preserve">              Real Property Tax - Previous Year</t>
  </si>
  <si>
    <t xml:space="preserve">              Real Property Tax - Penalties (Current)</t>
  </si>
  <si>
    <t>4-01-05-020</t>
  </si>
  <si>
    <t xml:space="preserve">              Real Property Tax - Penalties (Previous)</t>
  </si>
  <si>
    <t xml:space="preserve">              Real Property Tax on Idle Lands</t>
  </si>
  <si>
    <t xml:space="preserve">              Interest Income - Bank Deposit</t>
  </si>
  <si>
    <t>4-02-02-220</t>
  </si>
  <si>
    <t xml:space="preserve">           Tax on Business</t>
  </si>
  <si>
    <t xml:space="preserve">              Amusement Tax on Admission</t>
  </si>
  <si>
    <t>4-01-03-060</t>
  </si>
  <si>
    <t xml:space="preserve">              Business Tax</t>
  </si>
  <si>
    <t>4-01-03-030</t>
  </si>
  <si>
    <t xml:space="preserve">                   Retailers</t>
  </si>
  <si>
    <t xml:space="preserve">                   Contractors and Other Independent Contractors</t>
  </si>
  <si>
    <t xml:space="preserve">                   Banks &amp; Other Financial Institutions</t>
  </si>
  <si>
    <t xml:space="preserve">                   Peddlers</t>
  </si>
  <si>
    <t xml:space="preserve">              Fines and Penalties-Business Taxes</t>
  </si>
  <si>
    <t>4-02-02-980</t>
  </si>
  <si>
    <t xml:space="preserve">          Other Taxes</t>
  </si>
  <si>
    <t xml:space="preserve">  Community Tax-Corporation</t>
  </si>
  <si>
    <t>4-01-01-050</t>
  </si>
  <si>
    <t xml:space="preserve">  Community Tax-Individual</t>
  </si>
  <si>
    <t xml:space="preserve">  Penalties on Community Tax Certificate</t>
  </si>
  <si>
    <t>4-01-05-010</t>
  </si>
  <si>
    <t xml:space="preserve">  Professional Tax</t>
  </si>
  <si>
    <t xml:space="preserve">  Fines and Penalties-Other Taxes</t>
  </si>
  <si>
    <t>4-01-05-040</t>
  </si>
  <si>
    <t xml:space="preserve">    2.1.2 NON-TAX REVENUES</t>
  </si>
  <si>
    <t xml:space="preserve">         Regulatory Fees (Permits &amp; Licenses)</t>
  </si>
  <si>
    <t>Permits and Licenses</t>
  </si>
  <si>
    <t>4-02-01-010</t>
  </si>
  <si>
    <t xml:space="preserve">   Fees on Weights and Measure</t>
  </si>
  <si>
    <t>4-02-01-160</t>
  </si>
  <si>
    <t xml:space="preserve">   Building Permit Fees</t>
  </si>
  <si>
    <t xml:space="preserve">   Zonal/LocationPermit Fees</t>
  </si>
  <si>
    <t xml:space="preserve">   Tricycle Operators Permit Fees</t>
  </si>
  <si>
    <t xml:space="preserve">   Other Permits and Licenses</t>
  </si>
  <si>
    <t>Registration Fees</t>
  </si>
  <si>
    <t>4-02-01-020</t>
  </si>
  <si>
    <t xml:space="preserve">   Cattle/Animal Registration Fees</t>
  </si>
  <si>
    <t xml:space="preserve">   Civil Registration Fees</t>
  </si>
  <si>
    <t>Inspection Fees</t>
  </si>
  <si>
    <t>4-02-01-100</t>
  </si>
  <si>
    <t>Penalties on Local Taxes</t>
  </si>
  <si>
    <t xml:space="preserve">         Service/User Charges (service Income)</t>
  </si>
  <si>
    <t>Clearance and Certification Fees</t>
  </si>
  <si>
    <t>4-02-01-040</t>
  </si>
  <si>
    <t xml:space="preserve">    Police Clearance</t>
  </si>
  <si>
    <t xml:space="preserve">    Other Clearance and Certification</t>
  </si>
  <si>
    <t>Other Fees</t>
  </si>
  <si>
    <t xml:space="preserve">    Garbage Fees</t>
  </si>
  <si>
    <t>4-02-02-190</t>
  </si>
  <si>
    <t xml:space="preserve">    Reconnection Fee(water)</t>
  </si>
  <si>
    <t>Other Service Income (Water System)</t>
  </si>
  <si>
    <t>Parking and Terminal Fees</t>
  </si>
  <si>
    <t>4-02-02-120</t>
  </si>
  <si>
    <t>Slaughter Fees</t>
  </si>
  <si>
    <t>4-02-02-150</t>
  </si>
  <si>
    <t>Fines &amp; Penalties-Service Income</t>
  </si>
  <si>
    <t xml:space="preserve">         Receipts from Economic Enterprises (Business</t>
  </si>
  <si>
    <t>Income)</t>
  </si>
  <si>
    <t xml:space="preserve">Receipts from Economic Enterprises (Business Income) </t>
  </si>
  <si>
    <t xml:space="preserve">     Cemetery Operations</t>
  </si>
  <si>
    <t>4-02-02-160</t>
  </si>
  <si>
    <t xml:space="preserve">     Market Operations</t>
  </si>
  <si>
    <t xml:space="preserve">     Waterworks System Operations</t>
  </si>
  <si>
    <t>4-02-02-090</t>
  </si>
  <si>
    <t xml:space="preserve">     Lease/Rental of Facilities</t>
  </si>
  <si>
    <t>4-02-02-050</t>
  </si>
  <si>
    <t xml:space="preserve">     Other Economic Enterprise (Ante Mortem)</t>
  </si>
  <si>
    <t xml:space="preserve">     Fire Fund Fee</t>
  </si>
  <si>
    <t xml:space="preserve">         Other Income/Receipts (Other General Income)</t>
  </si>
  <si>
    <t>Interest Income</t>
  </si>
  <si>
    <t>Other General Income(Miscellaneous)</t>
  </si>
  <si>
    <t xml:space="preserve">      Miscellaneous - Others</t>
  </si>
  <si>
    <t>TOTAL INCOME-LOCAL SOURCES</t>
  </si>
  <si>
    <t xml:space="preserve">     2.2 EXTERNAL SOURCES</t>
  </si>
  <si>
    <t xml:space="preserve">         Share From National Tax Collection</t>
  </si>
  <si>
    <t>National Tax Allocation</t>
  </si>
  <si>
    <t xml:space="preserve">     Current Year</t>
  </si>
  <si>
    <t xml:space="preserve">     Prior Year</t>
  </si>
  <si>
    <t>Internal Revenue Allotment</t>
  </si>
  <si>
    <t xml:space="preserve">             Other Shares From National Tax Collections</t>
  </si>
  <si>
    <t xml:space="preserve">    </t>
  </si>
  <si>
    <t xml:space="preserve">     Share fom EVAT</t>
  </si>
  <si>
    <t xml:space="preserve">     Share from National Wealth</t>
  </si>
  <si>
    <t xml:space="preserve">          Forestry Charges</t>
  </si>
  <si>
    <t xml:space="preserve">      Share from PAGCOR/PCSO/Lotto</t>
  </si>
  <si>
    <t>Police Violation</t>
  </si>
  <si>
    <t>Dog Impounding</t>
  </si>
  <si>
    <t xml:space="preserve">         Extraordinary Receipts/Grants/Donations/Aids</t>
  </si>
  <si>
    <t xml:space="preserve">         Inter-Local Transfers</t>
  </si>
  <si>
    <t xml:space="preserve">         Capital/Investment Receipts</t>
  </si>
  <si>
    <t xml:space="preserve">         Receipts from Loans and Borrowings (Payable)</t>
  </si>
  <si>
    <t xml:space="preserve">         Other Non-Income Receipts</t>
  </si>
  <si>
    <t xml:space="preserve">      </t>
  </si>
  <si>
    <t xml:space="preserve">      Refund of Cash Advances</t>
  </si>
  <si>
    <t xml:space="preserve">      Collection of Trust Liabilities</t>
  </si>
  <si>
    <t xml:space="preserve">          Due from Other NGAs</t>
  </si>
  <si>
    <t xml:space="preserve">          Due from Other GOCCs</t>
  </si>
  <si>
    <t xml:space="preserve">      Other Receivables (LCE Disallowance)</t>
  </si>
  <si>
    <t xml:space="preserve">TOTAL INCOME/RECEIPTS FROM EXTERNAL </t>
  </si>
  <si>
    <t>SOURCES</t>
  </si>
  <si>
    <t xml:space="preserve">                                           TOTAL INCOME</t>
  </si>
  <si>
    <t xml:space="preserve">                         TOTAL AVAILABLE RESOURCES:</t>
  </si>
  <si>
    <t>3.0 Less: CONTINUING APPROPRIATION:</t>
  </si>
  <si>
    <t>4.0 NET AVAILABLE FOR APPROPRIATION:</t>
  </si>
  <si>
    <t>5.0   Expenditures</t>
  </si>
  <si>
    <t>5.1  Current Operating Expenditures</t>
  </si>
  <si>
    <r>
      <rPr>
        <sz val="9"/>
        <color theme="1"/>
        <rFont val="Arial"/>
        <charset val="134"/>
      </rPr>
      <t xml:space="preserve">           </t>
    </r>
    <r>
      <rPr>
        <b/>
        <sz val="9"/>
        <color indexed="8"/>
        <rFont val="Arial"/>
        <charset val="134"/>
      </rPr>
      <t xml:space="preserve"> Personal Services</t>
    </r>
  </si>
  <si>
    <t>Service Recognition Incentives</t>
  </si>
  <si>
    <t>Overtime Pay</t>
  </si>
  <si>
    <t xml:space="preserve">     Maintenance &amp; Other Operating Expenses</t>
  </si>
  <si>
    <t>Food Supplies (Purchase of Rice to Farmers)</t>
  </si>
  <si>
    <t>Upgrading of Waterwork's Reading &amp; Collection System</t>
  </si>
  <si>
    <t>Updating/Formulation of Plans</t>
  </si>
  <si>
    <t>Conduct CBMS</t>
  </si>
  <si>
    <t>Taxes, Duties and Licenses</t>
  </si>
  <si>
    <t>5-02-16-010</t>
  </si>
  <si>
    <t>Livelihood Program/Projects</t>
  </si>
  <si>
    <t>Support to Katarungang Pambarangay</t>
  </si>
  <si>
    <t>Support to CSO's</t>
  </si>
  <si>
    <t>Support to BIMS/LHB</t>
  </si>
  <si>
    <t>Support to SPES</t>
  </si>
  <si>
    <t xml:space="preserve">              Capital Outlay</t>
  </si>
  <si>
    <t>Printers</t>
  </si>
  <si>
    <t>External Hard Drive</t>
  </si>
  <si>
    <t>Office/Swivel Chair</t>
  </si>
  <si>
    <t>2 AVR's</t>
  </si>
  <si>
    <t>Water Dispensers</t>
  </si>
  <si>
    <t>Wi Fi</t>
  </si>
  <si>
    <t>Computer CHair</t>
  </si>
  <si>
    <t>Monoblock Chairs</t>
  </si>
  <si>
    <t>Office Table</t>
  </si>
  <si>
    <t xml:space="preserve">                     Total Capital Outlay</t>
  </si>
  <si>
    <t xml:space="preserve">          Special Purpose Appropriation</t>
  </si>
  <si>
    <t>20% Community Dev't Fund</t>
  </si>
  <si>
    <t>5% MDRRM Fund (70%)</t>
  </si>
  <si>
    <t>5% MDRRM Fund (30%)</t>
  </si>
  <si>
    <t xml:space="preserve">               TOTAL APPROPRIATIONS</t>
  </si>
  <si>
    <t>Certified Correct :</t>
  </si>
  <si>
    <t xml:space="preserve">              Municipal Treasurer</t>
  </si>
  <si>
    <t xml:space="preserve">       Municipal Budget Officer</t>
  </si>
  <si>
    <t xml:space="preserve">                    MPDC</t>
  </si>
  <si>
    <t xml:space="preserve">         Mun. Accountant</t>
  </si>
  <si>
    <t xml:space="preserve">          REGIE G. BEJERANO (sgd)</t>
  </si>
  <si>
    <t xml:space="preserve">         ANITA B. CORREA (sgd)</t>
  </si>
  <si>
    <t xml:space="preserve">         MICHAEL G. RIVERA (sgd)</t>
  </si>
  <si>
    <t xml:space="preserve">         ROMMEL F. GRUBA (sgd)</t>
  </si>
  <si>
    <t>MARK JEWERY G. LOZANO (sgd)</t>
  </si>
  <si>
    <t>ROMMEL F. GRUBA (sgd)</t>
  </si>
  <si>
    <t xml:space="preserve">      ANITA B. CORREA (sgd)</t>
  </si>
  <si>
    <t>VILMA E. GAON (sgd)</t>
  </si>
  <si>
    <t xml:space="preserve">    ANITA B. CORREA (sgd)</t>
  </si>
  <si>
    <t>KERIMA E. LAGUNA (sgd)</t>
  </si>
  <si>
    <t>PAUL ARJAY G. RAMISCAL (sgd)</t>
  </si>
  <si>
    <t xml:space="preserve">          JOSEPHINE G. PEREA (sgd)</t>
  </si>
  <si>
    <t>JOSEPH D. GABITAN (sgd)</t>
  </si>
  <si>
    <t>RAMON R. ESPELA (sgd)</t>
  </si>
  <si>
    <t>ARNEL P. FUENTES (sgd)</t>
  </si>
  <si>
    <t>REGIE G. BEJERANO (sgd)</t>
  </si>
  <si>
    <t>JOSEPHINE G. PEREA (sgd)</t>
  </si>
  <si>
    <t>ANITA B. CORREA (sgd)                                                    EDUARDO T. LOZANO (sgd)</t>
  </si>
  <si>
    <t>MICHAEL G. RIVERA (sgd)</t>
  </si>
  <si>
    <t xml:space="preserve">                                                          MARK JEWERY G. LOZANO (sgd)</t>
  </si>
  <si>
    <t>REGIN G. ESCARLAN (sgd)</t>
  </si>
  <si>
    <t xml:space="preserve">     ANITA B. CORREA (sgd)</t>
  </si>
  <si>
    <t>BERNARD R. SAN JOSE (sgd)</t>
  </si>
  <si>
    <t>SALVACION G. MAESTRADO (sgd)</t>
  </si>
  <si>
    <t>MYRA LUZ L. FUNGO (sgd)</t>
  </si>
  <si>
    <t>MARLON F. FUTOL (sgd)</t>
  </si>
  <si>
    <t>MYRA F. ESCARDA (sgd)</t>
  </si>
  <si>
    <t>RICO F. FORMENTO (sgd)</t>
  </si>
  <si>
    <t>CELESTE F. GAUFO (sgd)</t>
  </si>
  <si>
    <t>ANITA B. CORREA (sgd)                                    EDUARDO T. LOZANO (sgd)</t>
  </si>
  <si>
    <t xml:space="preserve">                                                          MARK JEWERY G. LOZANO(sgd)</t>
  </si>
  <si>
    <t>STATEMENT OF FUND ALLOCATION BY SECTOR CY 2023</t>
  </si>
  <si>
    <t>ANITA B. CORREA(sgd)</t>
  </si>
  <si>
    <t>ROMMEL F. GRUBA(sgd)</t>
  </si>
  <si>
    <t>MARK JEWERY G. LOZANO(sgd)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</si>
</sst>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[$₱-3409]* #,##0.00_-;\-[$₱-3409]* #,##0.00_-;_-[$₱-3409]* &quot;-&quot;??_-;_-@_-"/>
    <numFmt numFmtId="166" formatCode="_(&quot;$&quot;* #,##0.00_);_(&quot;$&quot;* \(#,##0.00\);_(&quot;$&quot;* &quot;-&quot;??_);_(@_)"/>
    <numFmt numFmtId="167" formatCode="_(* #,##0_);_(* \(#,##0\);_(* &quot;-&quot;??_);_(@_)"/>
  </numFmts>
  <fonts count="75">
    <font>
      <sz val="10"/>
      <name val="Arial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sz val="9"/>
      <color indexed="1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name val="Arial"/>
      <charset val="134"/>
    </font>
    <font>
      <sz val="10"/>
      <color theme="1"/>
      <name val="Arial"/>
      <charset val="134"/>
    </font>
    <font>
      <sz val="8"/>
      <color theme="1"/>
      <name val="Arial"/>
      <charset val="134"/>
    </font>
    <font>
      <b/>
      <sz val="10"/>
      <color theme="1"/>
      <name val="Arial"/>
      <charset val="134"/>
    </font>
    <font>
      <sz val="11"/>
      <name val="Arial"/>
      <charset val="134"/>
    </font>
    <font>
      <b/>
      <i/>
      <sz val="10"/>
      <color theme="1"/>
      <name val="Arial"/>
      <charset val="134"/>
    </font>
    <font>
      <b/>
      <sz val="9"/>
      <color theme="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theme="1"/>
      <name val="Arial Narrow"/>
      <charset val="134"/>
    </font>
    <font>
      <b/>
      <u val="singleAccounting"/>
      <sz val="8"/>
      <color theme="1"/>
      <name val="Arial"/>
      <charset val="134"/>
    </font>
    <font>
      <i/>
      <sz val="11"/>
      <name val="Arial"/>
      <charset val="134"/>
    </font>
    <font>
      <b/>
      <sz val="11"/>
      <name val="Arial"/>
      <charset val="134"/>
    </font>
    <font>
      <sz val="9"/>
      <name val="Arial"/>
      <charset val="134"/>
    </font>
    <font>
      <u val="singleAccounting"/>
      <sz val="9"/>
      <name val="Arial"/>
      <charset val="134"/>
    </font>
    <font>
      <b/>
      <u val="singleAccounting"/>
      <sz val="8"/>
      <color theme="1"/>
      <name val="Arial Narrow"/>
      <charset val="134"/>
    </font>
    <font>
      <b/>
      <u val="singleAccounting"/>
      <sz val="9"/>
      <color theme="1"/>
      <name val="Arial"/>
      <charset val="134"/>
    </font>
    <font>
      <b/>
      <sz val="9"/>
      <name val="Arial"/>
      <charset val="134"/>
    </font>
    <font>
      <u val="singleAccounting"/>
      <sz val="10"/>
      <name val="Arial"/>
      <charset val="134"/>
    </font>
    <font>
      <b/>
      <u val="singleAccounting"/>
      <sz val="10"/>
      <color theme="1"/>
      <name val="Arial"/>
      <charset val="134"/>
    </font>
    <font>
      <b/>
      <sz val="9"/>
      <color theme="1"/>
      <name val="Arial Narrow"/>
      <charset val="134"/>
    </font>
    <font>
      <i/>
      <sz val="10"/>
      <color theme="1"/>
      <name val="Arial"/>
      <charset val="134"/>
    </font>
    <font>
      <sz val="7"/>
      <color theme="1"/>
      <name val="Arial"/>
      <charset val="134"/>
    </font>
    <font>
      <u val="singleAccounting"/>
      <sz val="9"/>
      <color theme="1"/>
      <name val="Arial"/>
      <charset val="134"/>
    </font>
    <font>
      <u/>
      <sz val="9"/>
      <color theme="1"/>
      <name val="Arial"/>
      <charset val="134"/>
    </font>
    <font>
      <u/>
      <sz val="8"/>
      <color theme="1"/>
      <name val="Arial"/>
      <charset val="134"/>
    </font>
    <font>
      <b/>
      <u/>
      <sz val="8"/>
      <color theme="1"/>
      <name val="Arial"/>
      <charset val="134"/>
    </font>
    <font>
      <b/>
      <u val="singleAccounting"/>
      <sz val="10"/>
      <name val="Arial"/>
      <charset val="134"/>
    </font>
    <font>
      <i/>
      <sz val="10"/>
      <name val="Arial"/>
      <charset val="134"/>
    </font>
    <font>
      <b/>
      <u val="singleAccounting"/>
      <sz val="9"/>
      <name val="Arial"/>
      <charset val="134"/>
    </font>
    <font>
      <b/>
      <sz val="10"/>
      <name val="Arial"/>
      <charset val="134"/>
    </font>
    <font>
      <u/>
      <sz val="10"/>
      <name val="Arial"/>
      <charset val="134"/>
    </font>
    <font>
      <b/>
      <u/>
      <sz val="10"/>
      <color theme="1"/>
      <name val="Arial"/>
      <charset val="134"/>
    </font>
    <font>
      <u val="singleAccounting"/>
      <sz val="8"/>
      <color theme="1"/>
      <name val="Arial"/>
      <charset val="134"/>
    </font>
    <font>
      <sz val="10"/>
      <color rgb="FFFF0000"/>
      <name val="Arial"/>
      <charset val="134"/>
    </font>
    <font>
      <sz val="8"/>
      <name val="Arial"/>
      <charset val="134"/>
    </font>
    <font>
      <sz val="9"/>
      <color rgb="FFFF0000"/>
      <name val="Arial"/>
      <charset val="134"/>
    </font>
    <font>
      <sz val="8"/>
      <color rgb="FFFF0000"/>
      <name val="Arial"/>
      <charset val="134"/>
    </font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1"/>
      <color indexed="8"/>
      <name val="Calibri"/>
      <charset val="134"/>
    </font>
    <font>
      <sz val="9"/>
      <color indexed="8"/>
      <name val="Arial"/>
      <charset val="134"/>
    </font>
    <font>
      <b/>
      <u/>
      <sz val="9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9.5"/>
      <color theme="1"/>
      <name val="Arial"/>
      <charset val="134"/>
    </font>
    <font>
      <sz val="9.5"/>
      <color theme="1"/>
      <name val="Arial"/>
      <charset val="134"/>
    </font>
    <font>
      <b/>
      <u/>
      <sz val="9.5"/>
      <color theme="1"/>
      <name val="Arial"/>
      <charset val="134"/>
    </font>
    <font>
      <sz val="9.5"/>
      <color theme="1"/>
      <name val="Calibri"/>
      <charset val="134"/>
      <scheme val="minor"/>
    </font>
    <font>
      <b/>
      <sz val="9"/>
      <color indexed="8"/>
      <name val="Arial"/>
      <charset val="134"/>
    </font>
    <font>
      <sz val="7.5"/>
      <color theme="1"/>
      <name val="Arial"/>
      <charset val="134"/>
    </font>
    <font>
      <sz val="7.5"/>
      <color theme="1"/>
      <name val="Calibri"/>
      <charset val="134"/>
      <scheme val="minor"/>
    </font>
    <font>
      <b/>
      <u/>
      <sz val="9.5"/>
      <color theme="1"/>
      <name val="Calibri"/>
      <charset val="134"/>
      <scheme val="minor"/>
    </font>
    <font>
      <b/>
      <u/>
      <sz val="10"/>
      <color theme="1"/>
      <name val="Calibri"/>
      <charset val="134"/>
      <scheme val="minor"/>
    </font>
    <font>
      <u/>
      <sz val="10"/>
      <color theme="1"/>
      <name val="Calibri"/>
      <charset val="134"/>
      <scheme val="minor"/>
    </font>
    <font>
      <sz val="14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</font>
    <font>
      <sz val="11"/>
      <color theme="1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4" fillId="0" borderId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2" fillId="0" borderId="0"/>
    <xf numFmtId="164" fontId="56" fillId="0" borderId="0" applyFont="0" applyFill="0" applyBorder="0" applyAlignment="0" applyProtection="0"/>
  </cellStyleXfs>
  <cellXfs count="630">
    <xf numFmtId="0" fontId="0" fillId="0" borderId="0" xfId="0"/>
    <xf numFmtId="0" fontId="2" fillId="0" borderId="0" xfId="2" applyFont="1"/>
    <xf numFmtId="0" fontId="2" fillId="0" borderId="0" xfId="2" applyFont="1" applyAlignment="1">
      <alignment horizontal="center"/>
    </xf>
    <xf numFmtId="164" fontId="2" fillId="0" borderId="0" xfId="1" applyFont="1" applyBorder="1"/>
    <xf numFmtId="0" fontId="4" fillId="0" borderId="0" xfId="2" applyFont="1"/>
    <xf numFmtId="164" fontId="2" fillId="0" borderId="0" xfId="1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164" fontId="5" fillId="0" borderId="2" xfId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4" xfId="2" applyFont="1" applyBorder="1"/>
    <xf numFmtId="0" fontId="5" fillId="0" borderId="4" xfId="2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164" fontId="7" fillId="0" borderId="4" xfId="1" applyFont="1" applyBorder="1"/>
    <xf numFmtId="164" fontId="7" fillId="0" borderId="4" xfId="1" applyFont="1" applyBorder="1" applyAlignment="1">
      <alignment horizontal="right"/>
    </xf>
    <xf numFmtId="164" fontId="6" fillId="0" borderId="4" xfId="1" applyFont="1" applyBorder="1"/>
    <xf numFmtId="164" fontId="6" fillId="0" borderId="0" xfId="1" applyFont="1" applyBorder="1"/>
    <xf numFmtId="164" fontId="7" fillId="0" borderId="0" xfId="1" applyFont="1" applyBorder="1"/>
    <xf numFmtId="164" fontId="7" fillId="0" borderId="0" xfId="1" applyFont="1"/>
    <xf numFmtId="164" fontId="6" fillId="0" borderId="0" xfId="1" applyFont="1"/>
    <xf numFmtId="164" fontId="11" fillId="0" borderId="0" xfId="1" applyFont="1"/>
    <xf numFmtId="164" fontId="12" fillId="0" borderId="0" xfId="1" applyFont="1"/>
    <xf numFmtId="164" fontId="0" fillId="0" borderId="0" xfId="1" applyFont="1"/>
    <xf numFmtId="49" fontId="8" fillId="0" borderId="4" xfId="1" applyNumberFormat="1" applyFont="1" applyBorder="1" applyAlignment="1">
      <alignment horizontal="center"/>
    </xf>
    <xf numFmtId="164" fontId="6" fillId="0" borderId="0" xfId="1" applyFont="1" applyFill="1" applyBorder="1"/>
    <xf numFmtId="0" fontId="15" fillId="0" borderId="0" xfId="3" applyFont="1"/>
    <xf numFmtId="0" fontId="15" fillId="0" borderId="0" xfId="3" applyFont="1" applyAlignment="1">
      <alignment vertical="center"/>
    </xf>
    <xf numFmtId="165" fontId="15" fillId="0" borderId="0" xfId="3" applyNumberFormat="1" applyFont="1"/>
    <xf numFmtId="165" fontId="15" fillId="0" borderId="0" xfId="4" applyNumberFormat="1" applyFont="1"/>
    <xf numFmtId="0" fontId="16" fillId="0" borderId="0" xfId="3" applyFont="1"/>
    <xf numFmtId="0" fontId="14" fillId="0" borderId="0" xfId="3"/>
    <xf numFmtId="0" fontId="17" fillId="0" borderId="0" xfId="3" applyFont="1" applyAlignment="1">
      <alignment horizontal="center"/>
    </xf>
    <xf numFmtId="0" fontId="18" fillId="0" borderId="0" xfId="3" applyFont="1"/>
    <xf numFmtId="0" fontId="19" fillId="0" borderId="0" xfId="3" applyFont="1"/>
    <xf numFmtId="0" fontId="20" fillId="0" borderId="0" xfId="3" applyFont="1" applyAlignment="1">
      <alignment vertical="center"/>
    </xf>
    <xf numFmtId="0" fontId="21" fillId="0" borderId="0" xfId="3" applyFont="1"/>
    <xf numFmtId="0" fontId="20" fillId="0" borderId="0" xfId="3" applyFont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10" xfId="3" applyFont="1" applyBorder="1" applyAlignment="1">
      <alignment horizontal="center" vertical="center" wrapText="1"/>
    </xf>
    <xf numFmtId="0" fontId="22" fillId="0" borderId="10" xfId="3" applyFont="1" applyBorder="1" applyAlignment="1">
      <alignment horizontal="center" vertical="center"/>
    </xf>
    <xf numFmtId="0" fontId="18" fillId="0" borderId="0" xfId="3" applyFont="1" applyAlignment="1">
      <alignment vertical="center"/>
    </xf>
    <xf numFmtId="0" fontId="14" fillId="0" borderId="0" xfId="3" applyAlignment="1">
      <alignment vertical="center"/>
    </xf>
    <xf numFmtId="0" fontId="21" fillId="0" borderId="13" xfId="3" applyFont="1" applyBorder="1" applyAlignment="1">
      <alignment vertical="center"/>
    </xf>
    <xf numFmtId="0" fontId="21" fillId="0" borderId="14" xfId="3" applyFont="1" applyBorder="1" applyAlignment="1">
      <alignment vertical="center"/>
    </xf>
    <xf numFmtId="0" fontId="21" fillId="0" borderId="11" xfId="3" applyFont="1" applyBorder="1" applyAlignment="1">
      <alignment vertical="center"/>
    </xf>
    <xf numFmtId="0" fontId="23" fillId="0" borderId="10" xfId="3" applyFont="1" applyBorder="1" applyAlignment="1">
      <alignment horizontal="center"/>
    </xf>
    <xf numFmtId="164" fontId="24" fillId="0" borderId="10" xfId="5" applyFont="1" applyBorder="1"/>
    <xf numFmtId="164" fontId="24" fillId="0" borderId="10" xfId="5" applyFont="1" applyFill="1" applyBorder="1"/>
    <xf numFmtId="0" fontId="21" fillId="0" borderId="12" xfId="3" applyFont="1" applyBorder="1" applyAlignment="1">
      <alignment vertical="center"/>
    </xf>
    <xf numFmtId="0" fontId="16" fillId="0" borderId="4" xfId="3" applyFont="1" applyBorder="1" applyAlignment="1">
      <alignment horizontal="center"/>
    </xf>
    <xf numFmtId="164" fontId="24" fillId="0" borderId="4" xfId="5" applyFont="1" applyBorder="1"/>
    <xf numFmtId="164" fontId="24" fillId="0" borderId="4" xfId="5" applyFont="1" applyFill="1" applyBorder="1"/>
    <xf numFmtId="0" fontId="21" fillId="0" borderId="4" xfId="3" applyFont="1" applyBorder="1" applyAlignment="1">
      <alignment vertical="center"/>
    </xf>
    <xf numFmtId="0" fontId="23" fillId="0" borderId="4" xfId="3" applyFont="1" applyBorder="1" applyAlignment="1">
      <alignment horizontal="center"/>
    </xf>
    <xf numFmtId="164" fontId="16" fillId="0" borderId="4" xfId="5" applyFont="1" applyBorder="1"/>
    <xf numFmtId="164" fontId="16" fillId="0" borderId="4" xfId="5" applyFont="1" applyFill="1" applyBorder="1"/>
    <xf numFmtId="0" fontId="25" fillId="0" borderId="0" xfId="3" applyFont="1"/>
    <xf numFmtId="164" fontId="18" fillId="0" borderId="0" xfId="5" applyFont="1"/>
    <xf numFmtId="164" fontId="18" fillId="0" borderId="0" xfId="5" applyFont="1" applyBorder="1"/>
    <xf numFmtId="0" fontId="18" fillId="0" borderId="0" xfId="3" applyFont="1" applyAlignment="1">
      <alignment horizontal="right"/>
    </xf>
    <xf numFmtId="164" fontId="26" fillId="0" borderId="0" xfId="5" applyFont="1"/>
    <xf numFmtId="0" fontId="14" fillId="0" borderId="0" xfId="3" applyAlignment="1">
      <alignment horizontal="center"/>
    </xf>
    <xf numFmtId="0" fontId="27" fillId="0" borderId="0" xfId="3" applyFont="1" applyAlignment="1">
      <alignment horizontal="center"/>
    </xf>
    <xf numFmtId="4" fontId="16" fillId="0" borderId="4" xfId="3" applyNumberFormat="1" applyFont="1" applyBorder="1" applyAlignment="1">
      <alignment horizontal="right"/>
    </xf>
    <xf numFmtId="4" fontId="16" fillId="0" borderId="4" xfId="3" applyNumberFormat="1" applyFont="1" applyBorder="1"/>
    <xf numFmtId="164" fontId="26" fillId="0" borderId="0" xfId="5" applyFont="1" applyBorder="1"/>
    <xf numFmtId="164" fontId="28" fillId="0" borderId="0" xfId="5" applyFont="1"/>
    <xf numFmtId="0" fontId="27" fillId="0" borderId="0" xfId="3" applyFont="1"/>
    <xf numFmtId="164" fontId="27" fillId="0" borderId="0" xfId="5" applyFont="1"/>
    <xf numFmtId="0" fontId="23" fillId="0" borderId="4" xfId="3" applyFont="1" applyBorder="1" applyAlignment="1">
      <alignment horizontal="center" vertical="center"/>
    </xf>
    <xf numFmtId="0" fontId="21" fillId="0" borderId="3" xfId="3" applyFont="1" applyBorder="1" applyAlignment="1">
      <alignment horizontal="left" vertical="center"/>
    </xf>
    <xf numFmtId="0" fontId="21" fillId="0" borderId="0" xfId="3" applyFont="1" applyAlignment="1">
      <alignment vertical="center"/>
    </xf>
    <xf numFmtId="0" fontId="16" fillId="0" borderId="15" xfId="3" applyFont="1" applyBorder="1" applyAlignment="1">
      <alignment horizontal="center"/>
    </xf>
    <xf numFmtId="164" fontId="24" fillId="0" borderId="10" xfId="3" applyNumberFormat="1" applyFont="1" applyBorder="1" applyAlignment="1">
      <alignment horizontal="center"/>
    </xf>
    <xf numFmtId="0" fontId="21" fillId="0" borderId="4" xfId="3" applyFont="1" applyBorder="1" applyAlignment="1">
      <alignment horizontal="left" vertical="center"/>
    </xf>
    <xf numFmtId="164" fontId="24" fillId="0" borderId="4" xfId="3" applyNumberFormat="1" applyFont="1" applyBorder="1" applyAlignment="1">
      <alignment horizontal="center"/>
    </xf>
    <xf numFmtId="49" fontId="23" fillId="0" borderId="4" xfId="5" applyNumberFormat="1" applyFont="1" applyBorder="1" applyAlignment="1">
      <alignment horizontal="center"/>
    </xf>
    <xf numFmtId="164" fontId="18" fillId="0" borderId="0" xfId="3" applyNumberFormat="1" applyFont="1"/>
    <xf numFmtId="0" fontId="18" fillId="0" borderId="0" xfId="3" applyFont="1" applyAlignment="1">
      <alignment horizontal="left"/>
    </xf>
    <xf numFmtId="167" fontId="18" fillId="0" borderId="0" xfId="5" applyNumberFormat="1" applyFont="1"/>
    <xf numFmtId="167" fontId="27" fillId="0" borderId="0" xfId="5" applyNumberFormat="1" applyFont="1"/>
    <xf numFmtId="41" fontId="16" fillId="0" borderId="4" xfId="3" applyNumberFormat="1" applyFont="1" applyBorder="1"/>
    <xf numFmtId="0" fontId="15" fillId="0" borderId="2" xfId="3" applyFont="1" applyBorder="1"/>
    <xf numFmtId="164" fontId="21" fillId="0" borderId="4" xfId="5" applyFont="1" applyBorder="1" applyAlignment="1">
      <alignment horizontal="left" vertical="center"/>
    </xf>
    <xf numFmtId="164" fontId="16" fillId="0" borderId="4" xfId="3" applyNumberFormat="1" applyFont="1" applyBorder="1" applyAlignment="1">
      <alignment horizontal="center"/>
    </xf>
    <xf numFmtId="0" fontId="21" fillId="0" borderId="5" xfId="3" applyFont="1" applyBorder="1" applyAlignment="1">
      <alignment vertical="center"/>
    </xf>
    <xf numFmtId="0" fontId="21" fillId="0" borderId="6" xfId="3" applyFont="1" applyBorder="1" applyAlignment="1">
      <alignment vertical="center"/>
    </xf>
    <xf numFmtId="164" fontId="16" fillId="0" borderId="5" xfId="5" applyFont="1" applyBorder="1" applyAlignment="1">
      <alignment horizontal="left" vertical="center"/>
    </xf>
    <xf numFmtId="0" fontId="16" fillId="0" borderId="6" xfId="3" applyFont="1" applyBorder="1" applyAlignment="1">
      <alignment vertical="center"/>
    </xf>
    <xf numFmtId="0" fontId="22" fillId="0" borderId="6" xfId="3" applyFont="1" applyBorder="1" applyAlignment="1">
      <alignment horizontal="center" vertical="center"/>
    </xf>
    <xf numFmtId="164" fontId="29" fillId="0" borderId="4" xfId="5" applyFont="1" applyBorder="1"/>
    <xf numFmtId="164" fontId="21" fillId="0" borderId="0" xfId="5" applyFont="1" applyBorder="1" applyAlignment="1">
      <alignment horizontal="left" vertical="center"/>
    </xf>
    <xf numFmtId="164" fontId="30" fillId="0" borderId="0" xfId="5" applyFont="1" applyBorder="1"/>
    <xf numFmtId="164" fontId="30" fillId="0" borderId="0" xfId="5" applyFont="1" applyFill="1" applyBorder="1"/>
    <xf numFmtId="0" fontId="31" fillId="0" borderId="0" xfId="3" applyFont="1"/>
    <xf numFmtId="164" fontId="32" fillId="0" borderId="0" xfId="3" applyNumberFormat="1" applyFont="1"/>
    <xf numFmtId="164" fontId="21" fillId="0" borderId="0" xfId="5" applyFont="1" applyAlignment="1">
      <alignment horizontal="left" vertical="center"/>
    </xf>
    <xf numFmtId="0" fontId="21" fillId="0" borderId="0" xfId="3" applyFont="1" applyAlignment="1">
      <alignment horizontal="center" vertical="center"/>
    </xf>
    <xf numFmtId="164" fontId="30" fillId="0" borderId="0" xfId="5" applyFont="1"/>
    <xf numFmtId="164" fontId="30" fillId="0" borderId="0" xfId="5" applyFont="1" applyFill="1"/>
    <xf numFmtId="164" fontId="0" fillId="0" borderId="0" xfId="5" applyFont="1"/>
    <xf numFmtId="164" fontId="21" fillId="0" borderId="0" xfId="5" applyFont="1"/>
    <xf numFmtId="164" fontId="21" fillId="0" borderId="0" xfId="5" applyFont="1" applyFill="1"/>
    <xf numFmtId="0" fontId="21" fillId="0" borderId="0" xfId="3" applyFont="1" applyAlignment="1">
      <alignment horizontal="left" vertical="center"/>
    </xf>
    <xf numFmtId="164" fontId="20" fillId="0" borderId="0" xfId="5" applyFont="1" applyAlignment="1"/>
    <xf numFmtId="164" fontId="20" fillId="0" borderId="0" xfId="5" applyFont="1" applyAlignment="1">
      <alignment horizontal="center"/>
    </xf>
    <xf numFmtId="0" fontId="21" fillId="0" borderId="0" xfId="3" applyFont="1" applyAlignment="1">
      <alignment horizontal="center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164" fontId="33" fillId="0" borderId="0" xfId="3" applyNumberFormat="1" applyFont="1" applyAlignment="1">
      <alignment horizontal="center" vertical="center"/>
    </xf>
    <xf numFmtId="164" fontId="33" fillId="0" borderId="0" xfId="3" applyNumberFormat="1" applyFont="1"/>
    <xf numFmtId="0" fontId="15" fillId="0" borderId="0" xfId="3" applyFont="1" applyAlignment="1">
      <alignment horizontal="center"/>
    </xf>
    <xf numFmtId="0" fontId="22" fillId="0" borderId="3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 wrapText="1"/>
    </xf>
    <xf numFmtId="0" fontId="22" fillId="0" borderId="4" xfId="3" applyFont="1" applyBorder="1" applyAlignment="1">
      <alignment horizontal="center" vertical="center"/>
    </xf>
    <xf numFmtId="0" fontId="21" fillId="0" borderId="9" xfId="3" applyFont="1" applyBorder="1" applyAlignment="1">
      <alignment horizontal="left" vertical="center"/>
    </xf>
    <xf numFmtId="164" fontId="30" fillId="0" borderId="0" xfId="3" applyNumberFormat="1" applyFont="1" applyAlignment="1">
      <alignment horizontal="center" vertical="center"/>
    </xf>
    <xf numFmtId="164" fontId="22" fillId="0" borderId="15" xfId="3" applyNumberFormat="1" applyFont="1" applyBorder="1"/>
    <xf numFmtId="164" fontId="24" fillId="0" borderId="9" xfId="3" applyNumberFormat="1" applyFont="1" applyBorder="1"/>
    <xf numFmtId="164" fontId="24" fillId="0" borderId="4" xfId="3" applyNumberFormat="1" applyFont="1" applyBorder="1"/>
    <xf numFmtId="164" fontId="30" fillId="0" borderId="4" xfId="3" applyNumberFormat="1" applyFont="1" applyBorder="1" applyAlignment="1">
      <alignment horizontal="center" vertical="center"/>
    </xf>
    <xf numFmtId="164" fontId="22" fillId="0" borderId="4" xfId="3" applyNumberFormat="1" applyFont="1" applyBorder="1"/>
    <xf numFmtId="49" fontId="34" fillId="0" borderId="4" xfId="5" applyNumberFormat="1" applyFont="1" applyBorder="1" applyAlignment="1">
      <alignment horizontal="center"/>
    </xf>
    <xf numFmtId="164" fontId="16" fillId="0" borderId="4" xfId="3" applyNumberFormat="1" applyFont="1" applyBorder="1"/>
    <xf numFmtId="0" fontId="21" fillId="0" borderId="4" xfId="3" applyFont="1" applyBorder="1"/>
    <xf numFmtId="49" fontId="16" fillId="0" borderId="15" xfId="3" applyNumberFormat="1" applyFont="1" applyBorder="1" applyAlignment="1">
      <alignment horizontal="center"/>
    </xf>
    <xf numFmtId="164" fontId="23" fillId="0" borderId="4" xfId="3" applyNumberFormat="1" applyFont="1" applyBorder="1" applyAlignment="1">
      <alignment horizontal="center"/>
    </xf>
    <xf numFmtId="4" fontId="16" fillId="0" borderId="5" xfId="3" applyNumberFormat="1" applyFont="1" applyBorder="1" applyAlignment="1">
      <alignment horizontal="right"/>
    </xf>
    <xf numFmtId="4" fontId="16" fillId="0" borderId="7" xfId="3" applyNumberFormat="1" applyFont="1" applyBorder="1" applyAlignment="1">
      <alignment horizontal="right"/>
    </xf>
    <xf numFmtId="164" fontId="21" fillId="0" borderId="4" xfId="3" applyNumberFormat="1" applyFont="1" applyBorder="1" applyAlignment="1">
      <alignment horizontal="left" vertical="center"/>
    </xf>
    <xf numFmtId="167" fontId="23" fillId="0" borderId="4" xfId="3" applyNumberFormat="1" applyFont="1" applyBorder="1" applyAlignment="1">
      <alignment horizontal="center"/>
    </xf>
    <xf numFmtId="164" fontId="16" fillId="0" borderId="5" xfId="5" applyFont="1" applyBorder="1" applyAlignment="1">
      <alignment horizontal="left"/>
    </xf>
    <xf numFmtId="164" fontId="16" fillId="0" borderId="4" xfId="5" applyFont="1" applyFill="1" applyBorder="1" applyAlignment="1">
      <alignment horizontal="left"/>
    </xf>
    <xf numFmtId="164" fontId="16" fillId="0" borderId="7" xfId="5" applyFont="1" applyBorder="1"/>
    <xf numFmtId="167" fontId="23" fillId="0" borderId="4" xfId="5" applyNumberFormat="1" applyFont="1" applyBorder="1" applyAlignment="1">
      <alignment horizontal="center"/>
    </xf>
    <xf numFmtId="164" fontId="16" fillId="0" borderId="5" xfId="3" applyNumberFormat="1" applyFont="1" applyBorder="1"/>
    <xf numFmtId="49" fontId="23" fillId="0" borderId="4" xfId="3" applyNumberFormat="1" applyFont="1" applyBorder="1" applyAlignment="1">
      <alignment horizontal="center"/>
    </xf>
    <xf numFmtId="0" fontId="16" fillId="0" borderId="4" xfId="3" applyFont="1" applyBorder="1" applyAlignment="1">
      <alignment vertical="center"/>
    </xf>
    <xf numFmtId="0" fontId="21" fillId="0" borderId="9" xfId="3" applyFont="1" applyBorder="1" applyAlignment="1">
      <alignment vertical="center"/>
    </xf>
    <xf numFmtId="164" fontId="23" fillId="0" borderId="15" xfId="5" applyFont="1" applyBorder="1" applyAlignment="1">
      <alignment horizontal="center"/>
    </xf>
    <xf numFmtId="164" fontId="24" fillId="0" borderId="10" xfId="3" applyNumberFormat="1" applyFont="1" applyBorder="1"/>
    <xf numFmtId="164" fontId="16" fillId="0" borderId="7" xfId="5" applyFont="1" applyFill="1" applyBorder="1"/>
    <xf numFmtId="0" fontId="20" fillId="0" borderId="6" xfId="3" applyFont="1" applyBorder="1" applyAlignment="1">
      <alignment horizontal="center" vertical="center"/>
    </xf>
    <xf numFmtId="164" fontId="24" fillId="0" borderId="7" xfId="3" applyNumberFormat="1" applyFont="1" applyBorder="1"/>
    <xf numFmtId="0" fontId="23" fillId="0" borderId="0" xfId="3" applyFont="1" applyAlignment="1">
      <alignment horizontal="center"/>
    </xf>
    <xf numFmtId="164" fontId="24" fillId="0" borderId="0" xfId="3" applyNumberFormat="1" applyFont="1"/>
    <xf numFmtId="164" fontId="20" fillId="0" borderId="0" xfId="5" applyFont="1" applyFill="1" applyAlignment="1">
      <alignment horizontal="center"/>
    </xf>
    <xf numFmtId="0" fontId="35" fillId="0" borderId="0" xfId="3" applyFont="1"/>
    <xf numFmtId="0" fontId="36" fillId="0" borderId="0" xfId="3" applyFont="1"/>
    <xf numFmtId="0" fontId="17" fillId="0" borderId="0" xfId="3" applyFont="1"/>
    <xf numFmtId="0" fontId="21" fillId="0" borderId="1" xfId="3" applyFont="1" applyBorder="1" applyAlignment="1">
      <alignment vertical="center"/>
    </xf>
    <xf numFmtId="0" fontId="21" fillId="0" borderId="2" xfId="3" applyFont="1" applyBorder="1" applyAlignment="1">
      <alignment vertical="center"/>
    </xf>
    <xf numFmtId="0" fontId="21" fillId="0" borderId="8" xfId="3" applyFont="1" applyBorder="1" applyAlignment="1">
      <alignment vertical="center"/>
    </xf>
    <xf numFmtId="0" fontId="21" fillId="0" borderId="15" xfId="3" applyFont="1" applyBorder="1" applyAlignment="1">
      <alignment horizontal="center"/>
    </xf>
    <xf numFmtId="0" fontId="21" fillId="0" borderId="3" xfId="3" applyFont="1" applyBorder="1" applyAlignment="1">
      <alignment horizontal="center"/>
    </xf>
    <xf numFmtId="0" fontId="21" fillId="0" borderId="2" xfId="3" applyFont="1" applyBorder="1" applyAlignment="1">
      <alignment horizontal="center"/>
    </xf>
    <xf numFmtId="49" fontId="21" fillId="0" borderId="15" xfId="5" applyNumberFormat="1" applyFont="1" applyBorder="1" applyAlignment="1">
      <alignment horizontal="center"/>
    </xf>
    <xf numFmtId="164" fontId="30" fillId="0" borderId="12" xfId="5" applyFont="1" applyBorder="1"/>
    <xf numFmtId="164" fontId="21" fillId="0" borderId="4" xfId="5" applyFont="1" applyBorder="1"/>
    <xf numFmtId="0" fontId="21" fillId="0" borderId="5" xfId="3" applyFont="1" applyBorder="1"/>
    <xf numFmtId="0" fontId="21" fillId="0" borderId="6" xfId="3" applyFont="1" applyBorder="1"/>
    <xf numFmtId="164" fontId="30" fillId="0" borderId="4" xfId="5" applyFont="1" applyFill="1" applyBorder="1"/>
    <xf numFmtId="164" fontId="30" fillId="0" borderId="7" xfId="5" applyFont="1" applyFill="1" applyBorder="1"/>
    <xf numFmtId="164" fontId="21" fillId="0" borderId="6" xfId="3" applyNumberFormat="1" applyFont="1" applyBorder="1"/>
    <xf numFmtId="164" fontId="21" fillId="0" borderId="7" xfId="5" applyFont="1" applyFill="1" applyBorder="1"/>
    <xf numFmtId="164" fontId="21" fillId="0" borderId="5" xfId="5" applyFont="1" applyBorder="1"/>
    <xf numFmtId="164" fontId="21" fillId="0" borderId="4" xfId="5" applyFont="1" applyFill="1" applyBorder="1"/>
    <xf numFmtId="0" fontId="21" fillId="0" borderId="7" xfId="3" applyFont="1" applyBorder="1" applyAlignment="1">
      <alignment vertical="center"/>
    </xf>
    <xf numFmtId="164" fontId="30" fillId="0" borderId="15" xfId="5" applyFont="1" applyBorder="1"/>
    <xf numFmtId="167" fontId="34" fillId="0" borderId="4" xfId="5" applyNumberFormat="1" applyFont="1" applyBorder="1" applyAlignment="1">
      <alignment horizontal="center"/>
    </xf>
    <xf numFmtId="164" fontId="21" fillId="0" borderId="4" xfId="3" applyNumberFormat="1" applyFont="1" applyBorder="1" applyAlignment="1">
      <alignment horizontal="center"/>
    </xf>
    <xf numFmtId="164" fontId="34" fillId="0" borderId="15" xfId="5" applyFont="1" applyBorder="1" applyAlignment="1">
      <alignment horizontal="center"/>
    </xf>
    <xf numFmtId="164" fontId="30" fillId="0" borderId="4" xfId="5" applyFont="1" applyBorder="1"/>
    <xf numFmtId="167" fontId="21" fillId="0" borderId="4" xfId="5" applyNumberFormat="1" applyFont="1" applyBorder="1"/>
    <xf numFmtId="0" fontId="21" fillId="0" borderId="4" xfId="3" applyFont="1" applyBorder="1" applyAlignment="1">
      <alignment horizontal="center" vertical="center"/>
    </xf>
    <xf numFmtId="164" fontId="30" fillId="0" borderId="4" xfId="3" applyNumberFormat="1" applyFont="1" applyBorder="1"/>
    <xf numFmtId="164" fontId="37" fillId="0" borderId="4" xfId="3" applyNumberFormat="1" applyFont="1" applyBorder="1" applyAlignment="1">
      <alignment horizontal="center"/>
    </xf>
    <xf numFmtId="164" fontId="20" fillId="0" borderId="6" xfId="3" applyNumberFormat="1" applyFont="1" applyBorder="1" applyAlignment="1">
      <alignment horizontal="center" vertical="center"/>
    </xf>
    <xf numFmtId="164" fontId="30" fillId="0" borderId="7" xfId="3" applyNumberFormat="1" applyFont="1" applyBorder="1"/>
    <xf numFmtId="164" fontId="17" fillId="0" borderId="0" xfId="3" applyNumberFormat="1" applyFont="1" applyAlignment="1">
      <alignment horizontal="center" vertical="center"/>
    </xf>
    <xf numFmtId="4" fontId="15" fillId="0" borderId="0" xfId="3" applyNumberFormat="1" applyFont="1"/>
    <xf numFmtId="4" fontId="15" fillId="0" borderId="0" xfId="3" applyNumberFormat="1" applyFont="1" applyAlignment="1">
      <alignment horizontal="center"/>
    </xf>
    <xf numFmtId="0" fontId="16" fillId="0" borderId="0" xfId="3" applyFont="1" applyAlignment="1">
      <alignment horizontal="right"/>
    </xf>
    <xf numFmtId="164" fontId="30" fillId="0" borderId="3" xfId="5" applyFont="1" applyBorder="1" applyAlignment="1">
      <alignment horizontal="center"/>
    </xf>
    <xf numFmtId="164" fontId="30" fillId="0" borderId="8" xfId="5" applyFont="1" applyBorder="1" applyAlignment="1">
      <alignment horizontal="center"/>
    </xf>
    <xf numFmtId="164" fontId="30" fillId="0" borderId="3" xfId="5" applyFont="1" applyFill="1" applyBorder="1" applyAlignment="1">
      <alignment horizontal="center"/>
    </xf>
    <xf numFmtId="164" fontId="21" fillId="0" borderId="4" xfId="3" applyNumberFormat="1" applyFont="1" applyBorder="1"/>
    <xf numFmtId="167" fontId="34" fillId="0" borderId="4" xfId="3" applyNumberFormat="1" applyFont="1" applyBorder="1" applyAlignment="1">
      <alignment horizontal="center"/>
    </xf>
    <xf numFmtId="164" fontId="38" fillId="0" borderId="4" xfId="3" applyNumberFormat="1" applyFont="1" applyBorder="1" applyAlignment="1">
      <alignment horizontal="center"/>
    </xf>
    <xf numFmtId="0" fontId="17" fillId="0" borderId="0" xfId="3" applyFont="1" applyAlignment="1">
      <alignment wrapText="1"/>
    </xf>
    <xf numFmtId="0" fontId="17" fillId="0" borderId="0" xfId="3" applyFont="1" applyAlignment="1">
      <alignment vertical="center" wrapText="1"/>
    </xf>
    <xf numFmtId="164" fontId="20" fillId="0" borderId="15" xfId="3" applyNumberFormat="1" applyFont="1" applyBorder="1"/>
    <xf numFmtId="164" fontId="30" fillId="0" borderId="15" xfId="3" applyNumberFormat="1" applyFont="1" applyBorder="1"/>
    <xf numFmtId="0" fontId="21" fillId="0" borderId="15" xfId="3" applyFont="1" applyBorder="1"/>
    <xf numFmtId="164" fontId="20" fillId="0" borderId="10" xfId="3" applyNumberFormat="1" applyFont="1" applyBorder="1"/>
    <xf numFmtId="49" fontId="21" fillId="0" borderId="15" xfId="3" applyNumberFormat="1" applyFont="1" applyBorder="1" applyAlignment="1">
      <alignment horizontal="center"/>
    </xf>
    <xf numFmtId="164" fontId="30" fillId="0" borderId="12" xfId="3" applyNumberFormat="1" applyFont="1" applyBorder="1"/>
    <xf numFmtId="4" fontId="21" fillId="0" borderId="4" xfId="3" applyNumberFormat="1" applyFont="1" applyBorder="1" applyAlignment="1">
      <alignment horizontal="right"/>
    </xf>
    <xf numFmtId="164" fontId="21" fillId="0" borderId="4" xfId="3" applyNumberFormat="1" applyFont="1" applyBorder="1" applyAlignment="1">
      <alignment vertical="center"/>
    </xf>
    <xf numFmtId="164" fontId="21" fillId="0" borderId="4" xfId="5" applyFont="1" applyBorder="1" applyAlignment="1">
      <alignment horizontal="left"/>
    </xf>
    <xf numFmtId="164" fontId="21" fillId="0" borderId="4" xfId="5" applyFont="1" applyFill="1" applyBorder="1" applyAlignment="1">
      <alignment horizontal="left"/>
    </xf>
    <xf numFmtId="164" fontId="21" fillId="0" borderId="15" xfId="5" applyFont="1" applyBorder="1" applyAlignment="1">
      <alignment horizontal="center"/>
    </xf>
    <xf numFmtId="164" fontId="30" fillId="0" borderId="10" xfId="3" applyNumberFormat="1" applyFont="1" applyBorder="1"/>
    <xf numFmtId="164" fontId="21" fillId="0" borderId="7" xfId="5" applyFont="1" applyBorder="1"/>
    <xf numFmtId="164" fontId="21" fillId="0" borderId="0" xfId="5" applyFont="1" applyAlignment="1"/>
    <xf numFmtId="164" fontId="21" fillId="0" borderId="0" xfId="5" applyFont="1" applyFill="1" applyAlignment="1"/>
    <xf numFmtId="164" fontId="17" fillId="0" borderId="0" xfId="3" applyNumberFormat="1" applyFont="1" applyAlignment="1">
      <alignment horizontal="left" vertical="center"/>
    </xf>
    <xf numFmtId="164" fontId="17" fillId="0" borderId="0" xfId="3" applyNumberFormat="1" applyFont="1"/>
    <xf numFmtId="164" fontId="15" fillId="0" borderId="0" xfId="3" applyNumberFormat="1" applyFont="1" applyAlignment="1">
      <alignment horizontal="left" vertical="center"/>
    </xf>
    <xf numFmtId="0" fontId="20" fillId="0" borderId="0" xfId="3" applyFont="1"/>
    <xf numFmtId="0" fontId="39" fillId="0" borderId="15" xfId="3" applyFont="1" applyBorder="1" applyAlignment="1">
      <alignment horizontal="center"/>
    </xf>
    <xf numFmtId="0" fontId="39" fillId="0" borderId="0" xfId="3" applyFont="1" applyAlignment="1">
      <alignment horizontal="center"/>
    </xf>
    <xf numFmtId="0" fontId="39" fillId="0" borderId="3" xfId="3" applyFont="1" applyBorder="1" applyAlignment="1">
      <alignment horizontal="center"/>
    </xf>
    <xf numFmtId="164" fontId="16" fillId="0" borderId="3" xfId="5" applyFont="1" applyFill="1" applyBorder="1"/>
    <xf numFmtId="0" fontId="21" fillId="0" borderId="10" xfId="3" applyFont="1" applyBorder="1" applyAlignment="1">
      <alignment vertical="center"/>
    </xf>
    <xf numFmtId="49" fontId="16" fillId="0" borderId="15" xfId="5" applyNumberFormat="1" applyFont="1" applyBorder="1" applyAlignment="1">
      <alignment horizontal="center"/>
    </xf>
    <xf numFmtId="164" fontId="24" fillId="0" borderId="0" xfId="5" applyFont="1" applyBorder="1"/>
    <xf numFmtId="164" fontId="24" fillId="0" borderId="12" xfId="5" applyFont="1" applyFill="1" applyBorder="1"/>
    <xf numFmtId="49" fontId="16" fillId="0" borderId="4" xfId="5" applyNumberFormat="1" applyFont="1" applyBorder="1" applyAlignment="1">
      <alignment horizontal="center"/>
    </xf>
    <xf numFmtId="0" fontId="23" fillId="0" borderId="4" xfId="5" applyNumberFormat="1" applyFont="1" applyBorder="1" applyAlignment="1">
      <alignment horizontal="center"/>
    </xf>
    <xf numFmtId="167" fontId="16" fillId="0" borderId="4" xfId="5" applyNumberFormat="1" applyFont="1" applyBorder="1"/>
    <xf numFmtId="0" fontId="21" fillId="0" borderId="15" xfId="3" applyFont="1" applyBorder="1" applyAlignment="1">
      <alignment vertical="center"/>
    </xf>
    <xf numFmtId="49" fontId="23" fillId="0" borderId="3" xfId="5" applyNumberFormat="1" applyFont="1" applyBorder="1" applyAlignment="1">
      <alignment horizontal="center"/>
    </xf>
    <xf numFmtId="164" fontId="21" fillId="0" borderId="4" xfId="5" applyFont="1" applyBorder="1" applyAlignment="1">
      <alignment horizontal="center" vertical="center"/>
    </xf>
    <xf numFmtId="164" fontId="21" fillId="0" borderId="4" xfId="5" applyFont="1" applyBorder="1" applyAlignment="1">
      <alignment horizontal="center"/>
    </xf>
    <xf numFmtId="167" fontId="21" fillId="0" borderId="0" xfId="5" applyNumberFormat="1" applyFont="1"/>
    <xf numFmtId="167" fontId="21" fillId="0" borderId="0" xfId="5" applyNumberFormat="1" applyFont="1" applyFill="1"/>
    <xf numFmtId="164" fontId="15" fillId="0" borderId="0" xfId="3" applyNumberFormat="1" applyFont="1" applyAlignment="1">
      <alignment vertical="center"/>
    </xf>
    <xf numFmtId="164" fontId="32" fillId="0" borderId="0" xfId="5" applyFont="1"/>
    <xf numFmtId="0" fontId="16" fillId="0" borderId="10" xfId="3" applyFont="1" applyBorder="1" applyAlignment="1">
      <alignment horizontal="center"/>
    </xf>
    <xf numFmtId="4" fontId="24" fillId="0" borderId="4" xfId="5" applyNumberFormat="1" applyFont="1" applyBorder="1"/>
    <xf numFmtId="4" fontId="24" fillId="0" borderId="4" xfId="5" applyNumberFormat="1" applyFont="1" applyFill="1" applyBorder="1"/>
    <xf numFmtId="164" fontId="16" fillId="0" borderId="4" xfId="5" applyFont="1" applyBorder="1" applyAlignment="1">
      <alignment horizontal="center"/>
    </xf>
    <xf numFmtId="4" fontId="40" fillId="0" borderId="4" xfId="3" applyNumberFormat="1" applyFont="1" applyBorder="1"/>
    <xf numFmtId="4" fontId="16" fillId="0" borderId="4" xfId="5" applyNumberFormat="1" applyFont="1" applyBorder="1"/>
    <xf numFmtId="4" fontId="16" fillId="0" borderId="4" xfId="5" applyNumberFormat="1" applyFont="1" applyFill="1" applyBorder="1"/>
    <xf numFmtId="164" fontId="21" fillId="0" borderId="9" xfId="5" applyFont="1" applyBorder="1" applyAlignment="1">
      <alignment horizontal="left" vertical="center"/>
    </xf>
    <xf numFmtId="164" fontId="23" fillId="0" borderId="4" xfId="5" applyFont="1" applyBorder="1" applyAlignment="1">
      <alignment horizontal="center"/>
    </xf>
    <xf numFmtId="0" fontId="15" fillId="0" borderId="4" xfId="3" applyFont="1" applyBorder="1" applyAlignment="1">
      <alignment vertical="center"/>
    </xf>
    <xf numFmtId="164" fontId="16" fillId="0" borderId="4" xfId="5" applyFont="1" applyBorder="1" applyAlignment="1"/>
    <xf numFmtId="164" fontId="16" fillId="0" borderId="4" xfId="5" applyFont="1" applyFill="1" applyBorder="1" applyAlignment="1"/>
    <xf numFmtId="0" fontId="14" fillId="0" borderId="0" xfId="3" applyAlignment="1">
      <alignment horizontal="left"/>
    </xf>
    <xf numFmtId="164" fontId="24" fillId="0" borderId="7" xfId="5" applyFont="1" applyBorder="1"/>
    <xf numFmtId="164" fontId="24" fillId="0" borderId="7" xfId="5" applyFont="1" applyFill="1" applyBorder="1"/>
    <xf numFmtId="164" fontId="37" fillId="0" borderId="0" xfId="5" applyFont="1" applyFill="1"/>
    <xf numFmtId="164" fontId="41" fillId="0" borderId="0" xfId="5" applyFont="1"/>
    <xf numFmtId="164" fontId="31" fillId="0" borderId="0" xfId="5" applyFont="1"/>
    <xf numFmtId="167" fontId="16" fillId="0" borderId="0" xfId="5" applyNumberFormat="1" applyFont="1" applyFill="1"/>
    <xf numFmtId="0" fontId="17" fillId="0" borderId="1" xfId="3" applyFont="1" applyBorder="1" applyAlignment="1">
      <alignment vertical="center"/>
    </xf>
    <xf numFmtId="0" fontId="20" fillId="0" borderId="2" xfId="3" applyFont="1" applyBorder="1" applyAlignment="1">
      <alignment vertical="center"/>
    </xf>
    <xf numFmtId="0" fontId="20" fillId="0" borderId="8" xfId="3" applyFont="1" applyBorder="1" applyAlignment="1">
      <alignment vertical="center"/>
    </xf>
    <xf numFmtId="0" fontId="22" fillId="0" borderId="15" xfId="3" applyFont="1" applyBorder="1" applyAlignment="1">
      <alignment horizontal="center"/>
    </xf>
    <xf numFmtId="0" fontId="22" fillId="0" borderId="10" xfId="3" applyFont="1" applyBorder="1" applyAlignment="1">
      <alignment horizontal="center"/>
    </xf>
    <xf numFmtId="164" fontId="16" fillId="0" borderId="15" xfId="5" applyFont="1" applyBorder="1" applyAlignment="1">
      <alignment horizontal="center"/>
    </xf>
    <xf numFmtId="0" fontId="42" fillId="0" borderId="0" xfId="3" applyFont="1"/>
    <xf numFmtId="0" fontId="15" fillId="0" borderId="14" xfId="3" applyFont="1" applyBorder="1"/>
    <xf numFmtId="164" fontId="21" fillId="0" borderId="13" xfId="5" applyFont="1" applyBorder="1" applyAlignment="1">
      <alignment horizontal="left" vertical="center"/>
    </xf>
    <xf numFmtId="164" fontId="23" fillId="0" borderId="12" xfId="5" applyFont="1" applyBorder="1" applyAlignment="1">
      <alignment horizontal="center"/>
    </xf>
    <xf numFmtId="164" fontId="24" fillId="0" borderId="0" xfId="5" applyFont="1" applyFill="1" applyBorder="1"/>
    <xf numFmtId="0" fontId="16" fillId="0" borderId="3" xfId="3" applyFont="1" applyBorder="1"/>
    <xf numFmtId="0" fontId="16" fillId="0" borderId="0" xfId="3" applyFont="1" applyAlignment="1">
      <alignment horizontal="center"/>
    </xf>
    <xf numFmtId="0" fontId="16" fillId="0" borderId="3" xfId="3" applyFont="1" applyBorder="1" applyAlignment="1">
      <alignment horizontal="center"/>
    </xf>
    <xf numFmtId="0" fontId="16" fillId="0" borderId="15" xfId="3" applyFont="1" applyBorder="1"/>
    <xf numFmtId="164" fontId="16" fillId="0" borderId="10" xfId="5" applyFont="1" applyFill="1" applyBorder="1"/>
    <xf numFmtId="0" fontId="15" fillId="0" borderId="6" xfId="3" applyFont="1" applyBorder="1" applyAlignment="1">
      <alignment vertical="center"/>
    </xf>
    <xf numFmtId="0" fontId="21" fillId="0" borderId="0" xfId="5" applyNumberFormat="1" applyFont="1" applyFill="1"/>
    <xf numFmtId="164" fontId="43" fillId="0" borderId="0" xfId="3" applyNumberFormat="1" applyFont="1"/>
    <xf numFmtId="164" fontId="41" fillId="0" borderId="0" xfId="3" applyNumberFormat="1" applyFont="1"/>
    <xf numFmtId="0" fontId="39" fillId="0" borderId="9" xfId="3" applyFont="1" applyBorder="1" applyAlignment="1">
      <alignment horizontal="center"/>
    </xf>
    <xf numFmtId="164" fontId="24" fillId="0" borderId="15" xfId="3" applyNumberFormat="1" applyFont="1" applyBorder="1"/>
    <xf numFmtId="0" fontId="21" fillId="0" borderId="6" xfId="3" applyFont="1" applyBorder="1" applyAlignment="1">
      <alignment horizontal="center" vertical="center"/>
    </xf>
    <xf numFmtId="164" fontId="24" fillId="0" borderId="5" xfId="5" applyFont="1" applyBorder="1" applyAlignment="1"/>
    <xf numFmtId="164" fontId="24" fillId="0" borderId="4" xfId="5" applyFont="1" applyBorder="1" applyAlignment="1"/>
    <xf numFmtId="164" fontId="24" fillId="0" borderId="4" xfId="5" applyFont="1" applyFill="1" applyBorder="1" applyAlignment="1"/>
    <xf numFmtId="164" fontId="21" fillId="0" borderId="0" xfId="3" applyNumberFormat="1" applyFont="1"/>
    <xf numFmtId="0" fontId="20" fillId="0" borderId="0" xfId="3" applyFont="1" applyAlignment="1">
      <alignment horizontal="center"/>
    </xf>
    <xf numFmtId="164" fontId="30" fillId="0" borderId="0" xfId="3" applyNumberFormat="1" applyFont="1" applyAlignment="1">
      <alignment horizontal="center"/>
    </xf>
    <xf numFmtId="0" fontId="39" fillId="0" borderId="2" xfId="3" applyFont="1" applyBorder="1" applyAlignment="1">
      <alignment horizontal="center"/>
    </xf>
    <xf numFmtId="164" fontId="24" fillId="0" borderId="12" xfId="5" applyFont="1" applyBorder="1"/>
    <xf numFmtId="164" fontId="24" fillId="0" borderId="15" xfId="5" applyFont="1" applyFill="1" applyBorder="1"/>
    <xf numFmtId="164" fontId="24" fillId="0" borderId="3" xfId="5" applyFont="1" applyBorder="1"/>
    <xf numFmtId="164" fontId="24" fillId="0" borderId="3" xfId="5" applyFont="1" applyFill="1" applyBorder="1"/>
    <xf numFmtId="49" fontId="24" fillId="0" borderId="4" xfId="3" applyNumberFormat="1" applyFont="1" applyBorder="1" applyAlignment="1">
      <alignment horizontal="center"/>
    </xf>
    <xf numFmtId="164" fontId="24" fillId="0" borderId="3" xfId="3" applyNumberFormat="1" applyFont="1" applyBorder="1"/>
    <xf numFmtId="0" fontId="36" fillId="0" borderId="0" xfId="5" applyNumberFormat="1" applyFont="1" applyFill="1"/>
    <xf numFmtId="164" fontId="16" fillId="0" borderId="12" xfId="5" applyFont="1" applyBorder="1" applyAlignment="1">
      <alignment horizontal="center"/>
    </xf>
    <xf numFmtId="4" fontId="24" fillId="0" borderId="4" xfId="3" applyNumberFormat="1" applyFont="1" applyBorder="1" applyAlignment="1">
      <alignment horizontal="center"/>
    </xf>
    <xf numFmtId="164" fontId="23" fillId="0" borderId="15" xfId="5" applyFont="1" applyFill="1" applyBorder="1" applyAlignment="1">
      <alignment horizontal="center"/>
    </xf>
    <xf numFmtId="164" fontId="23" fillId="0" borderId="4" xfId="5" applyFont="1" applyFill="1" applyBorder="1" applyAlignment="1">
      <alignment horizontal="center"/>
    </xf>
    <xf numFmtId="164" fontId="16" fillId="0" borderId="7" xfId="3" applyNumberFormat="1" applyFont="1" applyBorder="1"/>
    <xf numFmtId="0" fontId="39" fillId="0" borderId="4" xfId="3" applyFont="1" applyBorder="1" applyAlignment="1">
      <alignment horizontal="center"/>
    </xf>
    <xf numFmtId="0" fontId="39" fillId="0" borderId="6" xfId="3" applyFont="1" applyBorder="1" applyAlignment="1">
      <alignment horizontal="center"/>
    </xf>
    <xf numFmtId="0" fontId="39" fillId="0" borderId="7" xfId="3" applyFont="1" applyBorder="1" applyAlignment="1">
      <alignment horizontal="center"/>
    </xf>
    <xf numFmtId="4" fontId="16" fillId="0" borderId="4" xfId="5" applyNumberFormat="1" applyFont="1" applyBorder="1" applyAlignment="1">
      <alignment horizontal="right"/>
    </xf>
    <xf numFmtId="4" fontId="16" fillId="0" borderId="4" xfId="5" applyNumberFormat="1" applyFont="1" applyFill="1" applyBorder="1" applyAlignment="1">
      <alignment horizontal="right"/>
    </xf>
    <xf numFmtId="164" fontId="29" fillId="0" borderId="4" xfId="3" applyNumberFormat="1" applyFont="1" applyBorder="1" applyAlignment="1">
      <alignment horizontal="center"/>
    </xf>
    <xf numFmtId="164" fontId="37" fillId="0" borderId="0" xfId="5" applyFont="1"/>
    <xf numFmtId="164" fontId="30" fillId="0" borderId="0" xfId="3" applyNumberFormat="1" applyFont="1"/>
    <xf numFmtId="0" fontId="20" fillId="0" borderId="0" xfId="3" applyFont="1" applyAlignment="1">
      <alignment horizontal="left" vertical="center"/>
    </xf>
    <xf numFmtId="164" fontId="20" fillId="0" borderId="0" xfId="3" applyNumberFormat="1" applyFont="1"/>
    <xf numFmtId="164" fontId="21" fillId="0" borderId="0" xfId="3" applyNumberFormat="1" applyFont="1" applyAlignment="1">
      <alignment vertical="center"/>
    </xf>
    <xf numFmtId="164" fontId="20" fillId="0" borderId="0" xfId="5" applyFont="1" applyFill="1"/>
    <xf numFmtId="0" fontId="16" fillId="0" borderId="0" xfId="5" applyNumberFormat="1" applyFont="1" applyFill="1"/>
    <xf numFmtId="164" fontId="14" fillId="0" borderId="0" xfId="3" applyNumberFormat="1"/>
    <xf numFmtId="0" fontId="16" fillId="0" borderId="2" xfId="3" applyFont="1" applyBorder="1" applyAlignment="1">
      <alignment horizontal="center"/>
    </xf>
    <xf numFmtId="164" fontId="22" fillId="0" borderId="15" xfId="5" applyFont="1" applyBorder="1" applyAlignment="1">
      <alignment horizontal="center"/>
    </xf>
    <xf numFmtId="0" fontId="44" fillId="0" borderId="0" xfId="3" applyFont="1"/>
    <xf numFmtId="4" fontId="24" fillId="0" borderId="4" xfId="5" applyNumberFormat="1" applyFont="1" applyBorder="1" applyAlignment="1">
      <alignment horizontal="right"/>
    </xf>
    <xf numFmtId="4" fontId="24" fillId="0" borderId="4" xfId="5" applyNumberFormat="1" applyFont="1" applyFill="1" applyBorder="1" applyAlignment="1">
      <alignment horizontal="right"/>
    </xf>
    <xf numFmtId="13" fontId="27" fillId="0" borderId="0" xfId="5" applyNumberFormat="1" applyFont="1"/>
    <xf numFmtId="4" fontId="24" fillId="0" borderId="4" xfId="3" applyNumberFormat="1" applyFont="1" applyBorder="1" applyAlignment="1">
      <alignment horizontal="right"/>
    </xf>
    <xf numFmtId="164" fontId="16" fillId="0" borderId="15" xfId="3" applyNumberFormat="1" applyFont="1" applyBorder="1"/>
    <xf numFmtId="164" fontId="20" fillId="0" borderId="0" xfId="5" applyFont="1" applyFill="1" applyAlignment="1"/>
    <xf numFmtId="164" fontId="43" fillId="0" borderId="0" xfId="3" applyNumberFormat="1" applyFont="1" applyAlignment="1">
      <alignment horizontal="center"/>
    </xf>
    <xf numFmtId="164" fontId="41" fillId="0" borderId="0" xfId="3" applyNumberFormat="1" applyFont="1" applyAlignment="1">
      <alignment horizontal="center"/>
    </xf>
    <xf numFmtId="164" fontId="16" fillId="0" borderId="15" xfId="5" applyFont="1" applyBorder="1"/>
    <xf numFmtId="164" fontId="16" fillId="0" borderId="0" xfId="5" applyFont="1" applyBorder="1"/>
    <xf numFmtId="0" fontId="45" fillId="0" borderId="0" xfId="3" applyFont="1" applyAlignment="1">
      <alignment horizontal="center"/>
    </xf>
    <xf numFmtId="164" fontId="24" fillId="0" borderId="15" xfId="5" applyFont="1" applyBorder="1"/>
    <xf numFmtId="0" fontId="22" fillId="0" borderId="9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0" borderId="0" xfId="3" applyFont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64" fontId="24" fillId="0" borderId="12" xfId="3" applyNumberFormat="1" applyFont="1" applyBorder="1"/>
    <xf numFmtId="167" fontId="29" fillId="0" borderId="4" xfId="5" applyNumberFormat="1" applyFont="1" applyBorder="1"/>
    <xf numFmtId="164" fontId="27" fillId="0" borderId="0" xfId="3" applyNumberFormat="1" applyFont="1"/>
    <xf numFmtId="49" fontId="29" fillId="0" borderId="4" xfId="5" applyNumberFormat="1" applyFont="1" applyBorder="1" applyAlignment="1">
      <alignment horizontal="center"/>
    </xf>
    <xf numFmtId="0" fontId="15" fillId="0" borderId="0" xfId="3" applyFont="1" applyAlignment="1">
      <alignment horizontal="center" vertical="center"/>
    </xf>
    <xf numFmtId="164" fontId="29" fillId="0" borderId="4" xfId="3" applyNumberFormat="1" applyFont="1" applyBorder="1" applyAlignment="1">
      <alignment horizontal="center" vertical="center"/>
    </xf>
    <xf numFmtId="4" fontId="16" fillId="0" borderId="4" xfId="3" applyNumberFormat="1" applyFont="1" applyBorder="1" applyAlignment="1">
      <alignment horizontal="center" vertical="center"/>
    </xf>
    <xf numFmtId="164" fontId="24" fillId="0" borderId="4" xfId="3" applyNumberFormat="1" applyFont="1" applyBorder="1" applyAlignment="1">
      <alignment horizontal="center" vertical="center"/>
    </xf>
    <xf numFmtId="0" fontId="14" fillId="0" borderId="0" xfId="3" applyAlignment="1">
      <alignment horizontal="center" vertical="center"/>
    </xf>
    <xf numFmtId="164" fontId="41" fillId="0" borderId="0" xfId="5" applyFont="1" applyAlignment="1">
      <alignment horizontal="center" vertical="center"/>
    </xf>
    <xf numFmtId="164" fontId="24" fillId="0" borderId="5" xfId="3" applyNumberFormat="1" applyFont="1" applyBorder="1" applyAlignment="1">
      <alignment horizontal="center"/>
    </xf>
    <xf numFmtId="164" fontId="20" fillId="0" borderId="0" xfId="3" applyNumberFormat="1" applyFont="1" applyAlignment="1">
      <alignment horizontal="center" vertical="center"/>
    </xf>
    <xf numFmtId="164" fontId="22" fillId="0" borderId="7" xfId="5" applyFont="1" applyBorder="1"/>
    <xf numFmtId="164" fontId="22" fillId="0" borderId="7" xfId="5" applyFont="1" applyFill="1" applyBorder="1"/>
    <xf numFmtId="0" fontId="21" fillId="0" borderId="4" xfId="3" applyFont="1" applyBorder="1" applyAlignment="1">
      <alignment horizontal="center"/>
    </xf>
    <xf numFmtId="49" fontId="21" fillId="0" borderId="4" xfId="5" applyNumberFormat="1" applyFont="1" applyBorder="1" applyAlignment="1">
      <alignment horizontal="center"/>
    </xf>
    <xf numFmtId="164" fontId="34" fillId="0" borderId="4" xfId="5" applyFont="1" applyBorder="1" applyAlignment="1">
      <alignment horizontal="center"/>
    </xf>
    <xf numFmtId="4" fontId="21" fillId="0" borderId="5" xfId="3" applyNumberFormat="1" applyFont="1" applyBorder="1"/>
    <xf numFmtId="4" fontId="21" fillId="0" borderId="4" xfId="3" applyNumberFormat="1" applyFont="1" applyBorder="1"/>
    <xf numFmtId="164" fontId="21" fillId="0" borderId="4" xfId="5" applyFont="1" applyFill="1" applyBorder="1" applyAlignment="1">
      <alignment wrapText="1"/>
    </xf>
    <xf numFmtId="41" fontId="21" fillId="0" borderId="4" xfId="3" applyNumberFormat="1" applyFont="1" applyBorder="1"/>
    <xf numFmtId="164" fontId="30" fillId="0" borderId="10" xfId="5" applyFont="1" applyBorder="1"/>
    <xf numFmtId="164" fontId="30" fillId="0" borderId="15" xfId="3" applyNumberFormat="1" applyFont="1" applyBorder="1" applyAlignment="1">
      <alignment horizontal="center"/>
    </xf>
    <xf numFmtId="164" fontId="21" fillId="0" borderId="15" xfId="3" applyNumberFormat="1" applyFont="1" applyBorder="1" applyAlignment="1">
      <alignment horizontal="center"/>
    </xf>
    <xf numFmtId="164" fontId="30" fillId="0" borderId="4" xfId="3" applyNumberFormat="1" applyFont="1" applyBorder="1" applyAlignment="1">
      <alignment horizontal="center"/>
    </xf>
    <xf numFmtId="167" fontId="16" fillId="0" borderId="0" xfId="3" applyNumberFormat="1" applyFont="1"/>
    <xf numFmtId="164" fontId="30" fillId="0" borderId="9" xfId="3" applyNumberFormat="1" applyFont="1" applyBorder="1"/>
    <xf numFmtId="164" fontId="21" fillId="0" borderId="4" xfId="5" applyFont="1" applyFill="1" applyBorder="1" applyAlignment="1"/>
    <xf numFmtId="164" fontId="34" fillId="0" borderId="4" xfId="3" applyNumberFormat="1" applyFont="1" applyBorder="1" applyAlignment="1">
      <alignment horizontal="center"/>
    </xf>
    <xf numFmtId="167" fontId="30" fillId="0" borderId="0" xfId="5" applyNumberFormat="1" applyFont="1"/>
    <xf numFmtId="167" fontId="30" fillId="0" borderId="0" xfId="5" applyNumberFormat="1" applyFont="1" applyFill="1"/>
    <xf numFmtId="164" fontId="15" fillId="0" borderId="0" xfId="5" applyFont="1" applyAlignment="1">
      <alignment horizontal="left" vertical="center"/>
    </xf>
    <xf numFmtId="167" fontId="24" fillId="0" borderId="4" xfId="5" applyNumberFormat="1" applyFont="1" applyBorder="1"/>
    <xf numFmtId="49" fontId="29" fillId="0" borderId="4" xfId="3" applyNumberFormat="1" applyFont="1" applyBorder="1" applyAlignment="1">
      <alignment horizontal="center"/>
    </xf>
    <xf numFmtId="0" fontId="21" fillId="0" borderId="10" xfId="3" applyFont="1" applyBorder="1" applyAlignment="1">
      <alignment horizontal="center" vertical="center"/>
    </xf>
    <xf numFmtId="49" fontId="23" fillId="0" borderId="10" xfId="5" applyNumberFormat="1" applyFont="1" applyBorder="1" applyAlignment="1">
      <alignment horizontal="center"/>
    </xf>
    <xf numFmtId="49" fontId="23" fillId="0" borderId="12" xfId="5" applyNumberFormat="1" applyFont="1" applyBorder="1" applyAlignment="1">
      <alignment horizontal="center"/>
    </xf>
    <xf numFmtId="164" fontId="30" fillId="0" borderId="15" xfId="5" applyFont="1" applyFill="1" applyBorder="1"/>
    <xf numFmtId="164" fontId="21" fillId="0" borderId="6" xfId="5" applyFont="1" applyFill="1" applyBorder="1"/>
    <xf numFmtId="164" fontId="21" fillId="0" borderId="5" xfId="5" applyFont="1" applyFill="1" applyBorder="1"/>
    <xf numFmtId="164" fontId="38" fillId="0" borderId="4" xfId="5" applyFont="1" applyBorder="1"/>
    <xf numFmtId="164" fontId="30" fillId="0" borderId="10" xfId="5" applyFont="1" applyFill="1" applyBorder="1"/>
    <xf numFmtId="0" fontId="15" fillId="0" borderId="0" xfId="3" applyFont="1" applyAlignment="1">
      <alignment wrapText="1"/>
    </xf>
    <xf numFmtId="0" fontId="21" fillId="0" borderId="5" xfId="3" applyFont="1" applyBorder="1" applyAlignment="1">
      <alignment vertical="center" wrapText="1"/>
    </xf>
    <xf numFmtId="0" fontId="21" fillId="0" borderId="6" xfId="3" applyFont="1" applyBorder="1" applyAlignment="1">
      <alignment vertical="center" wrapText="1"/>
    </xf>
    <xf numFmtId="164" fontId="20" fillId="0" borderId="6" xfId="3" applyNumberFormat="1" applyFont="1" applyBorder="1" applyAlignment="1">
      <alignment horizontal="center" vertical="center" wrapText="1"/>
    </xf>
    <xf numFmtId="164" fontId="30" fillId="0" borderId="4" xfId="3" applyNumberFormat="1" applyFont="1" applyBorder="1" applyAlignment="1">
      <alignment wrapText="1"/>
    </xf>
    <xf numFmtId="4" fontId="46" fillId="0" borderId="0" xfId="3" applyNumberFormat="1" applyFont="1"/>
    <xf numFmtId="4" fontId="46" fillId="0" borderId="0" xfId="3" applyNumberFormat="1" applyFont="1" applyAlignment="1">
      <alignment horizontal="center"/>
    </xf>
    <xf numFmtId="164" fontId="16" fillId="0" borderId="4" xfId="5" applyFont="1" applyFill="1" applyBorder="1" applyAlignment="1">
      <alignment horizontal="left" vertical="top"/>
    </xf>
    <xf numFmtId="0" fontId="16" fillId="0" borderId="4" xfId="3" applyFont="1" applyBorder="1" applyAlignment="1">
      <alignment horizontal="left" vertical="center"/>
    </xf>
    <xf numFmtId="49" fontId="16" fillId="0" borderId="4" xfId="3" applyNumberFormat="1" applyFont="1" applyBorder="1" applyAlignment="1">
      <alignment horizontal="center"/>
    </xf>
    <xf numFmtId="41" fontId="16" fillId="0" borderId="4" xfId="3" applyNumberFormat="1" applyFont="1" applyBorder="1" applyAlignment="1">
      <alignment horizontal="right"/>
    </xf>
    <xf numFmtId="164" fontId="39" fillId="0" borderId="4" xfId="3" applyNumberFormat="1" applyFont="1" applyBorder="1" applyAlignment="1">
      <alignment horizontal="center"/>
    </xf>
    <xf numFmtId="164" fontId="47" fillId="0" borderId="4" xfId="5" applyFont="1" applyFill="1" applyBorder="1"/>
    <xf numFmtId="164" fontId="14" fillId="0" borderId="0" xfId="3" applyNumberFormat="1" applyAlignment="1">
      <alignment horizontal="center"/>
    </xf>
    <xf numFmtId="164" fontId="30" fillId="0" borderId="12" xfId="5" applyFont="1" applyFill="1" applyBorder="1"/>
    <xf numFmtId="164" fontId="30" fillId="0" borderId="5" xfId="5" applyFont="1" applyBorder="1"/>
    <xf numFmtId="0" fontId="34" fillId="0" borderId="4" xfId="3" applyFont="1" applyBorder="1" applyAlignment="1">
      <alignment horizontal="center" vertical="center"/>
    </xf>
    <xf numFmtId="164" fontId="30" fillId="0" borderId="10" xfId="3" applyNumberFormat="1" applyFont="1" applyBorder="1" applyAlignment="1">
      <alignment horizontal="center"/>
    </xf>
    <xf numFmtId="164" fontId="20" fillId="0" borderId="4" xfId="3" applyNumberFormat="1" applyFont="1" applyBorder="1" applyAlignment="1">
      <alignment horizontal="center" vertical="center"/>
    </xf>
    <xf numFmtId="164" fontId="21" fillId="0" borderId="4" xfId="5" applyFont="1" applyFill="1" applyBorder="1" applyAlignment="1">
      <alignment horizontal="center"/>
    </xf>
    <xf numFmtId="164" fontId="15" fillId="0" borderId="0" xfId="5" applyFont="1"/>
    <xf numFmtId="164" fontId="15" fillId="0" borderId="0" xfId="5" applyFont="1" applyFill="1"/>
    <xf numFmtId="164" fontId="17" fillId="0" borderId="0" xfId="5" applyFont="1" applyFill="1" applyBorder="1"/>
    <xf numFmtId="164" fontId="21" fillId="0" borderId="0" xfId="3" applyNumberFormat="1" applyFont="1" applyAlignment="1">
      <alignment horizontal="center"/>
    </xf>
    <xf numFmtId="0" fontId="48" fillId="0" borderId="0" xfId="3" applyFont="1" applyAlignment="1">
      <alignment horizontal="center"/>
    </xf>
    <xf numFmtId="0" fontId="49" fillId="0" borderId="0" xfId="3" applyFont="1" applyAlignment="1">
      <alignment horizontal="right"/>
    </xf>
    <xf numFmtId="0" fontId="50" fillId="0" borderId="0" xfId="3" applyFont="1" applyAlignment="1">
      <alignment horizontal="center"/>
    </xf>
    <xf numFmtId="0" fontId="51" fillId="0" borderId="0" xfId="3" applyFont="1" applyAlignment="1">
      <alignment horizontal="right"/>
    </xf>
    <xf numFmtId="164" fontId="44" fillId="0" borderId="0" xfId="5" applyFont="1"/>
    <xf numFmtId="164" fontId="32" fillId="0" borderId="0" xfId="3" applyNumberFormat="1" applyFont="1" applyAlignment="1">
      <alignment horizontal="center"/>
    </xf>
    <xf numFmtId="0" fontId="15" fillId="0" borderId="9" xfId="3" applyFont="1" applyBorder="1" applyAlignment="1">
      <alignment vertical="center"/>
    </xf>
    <xf numFmtId="0" fontId="15" fillId="0" borderId="15" xfId="3" applyFont="1" applyBorder="1" applyAlignment="1">
      <alignment horizontal="center"/>
    </xf>
    <xf numFmtId="9" fontId="14" fillId="0" borderId="0" xfId="3" applyNumberFormat="1"/>
    <xf numFmtId="0" fontId="15" fillId="0" borderId="4" xfId="3" applyFont="1" applyBorder="1"/>
    <xf numFmtId="0" fontId="16" fillId="0" borderId="4" xfId="3" applyFont="1" applyBorder="1"/>
    <xf numFmtId="9" fontId="21" fillId="0" borderId="4" xfId="3" applyNumberFormat="1" applyFont="1" applyBorder="1" applyAlignment="1">
      <alignment vertical="center"/>
    </xf>
    <xf numFmtId="164" fontId="16" fillId="0" borderId="4" xfId="5" applyFont="1" applyFill="1" applyBorder="1" applyAlignment="1">
      <alignment horizontal="right"/>
    </xf>
    <xf numFmtId="9" fontId="21" fillId="0" borderId="5" xfId="3" applyNumberFormat="1" applyFont="1" applyBorder="1" applyAlignment="1">
      <alignment vertical="center"/>
    </xf>
    <xf numFmtId="164" fontId="16" fillId="0" borderId="6" xfId="5" applyFont="1" applyBorder="1"/>
    <xf numFmtId="0" fontId="15" fillId="0" borderId="5" xfId="3" applyFont="1" applyBorder="1" applyAlignment="1">
      <alignment vertical="center"/>
    </xf>
    <xf numFmtId="0" fontId="17" fillId="0" borderId="6" xfId="3" applyFont="1" applyBorder="1" applyAlignment="1">
      <alignment horizontal="center" vertical="center"/>
    </xf>
    <xf numFmtId="9" fontId="15" fillId="0" borderId="0" xfId="3" applyNumberFormat="1" applyFont="1" applyAlignment="1">
      <alignment vertical="center"/>
    </xf>
    <xf numFmtId="164" fontId="15" fillId="0" borderId="0" xfId="3" applyNumberFormat="1" applyFont="1" applyAlignment="1">
      <alignment horizontal="center"/>
    </xf>
    <xf numFmtId="164" fontId="15" fillId="0" borderId="0" xfId="3" applyNumberFormat="1" applyFont="1"/>
    <xf numFmtId="0" fontId="15" fillId="2" borderId="0" xfId="3" applyFont="1" applyFill="1"/>
    <xf numFmtId="0" fontId="15" fillId="2" borderId="0" xfId="3" applyFont="1" applyFill="1" applyAlignment="1">
      <alignment vertical="center"/>
    </xf>
    <xf numFmtId="0" fontId="48" fillId="2" borderId="0" xfId="3" applyFont="1" applyFill="1" applyAlignment="1">
      <alignment vertical="center"/>
    </xf>
    <xf numFmtId="0" fontId="48" fillId="2" borderId="0" xfId="3" applyFont="1" applyFill="1"/>
    <xf numFmtId="164" fontId="51" fillId="2" borderId="0" xfId="3" applyNumberFormat="1" applyFont="1" applyFill="1"/>
    <xf numFmtId="164" fontId="14" fillId="2" borderId="0" xfId="3" applyNumberFormat="1" applyFill="1"/>
    <xf numFmtId="164" fontId="16" fillId="0" borderId="0" xfId="5" applyFont="1" applyFill="1"/>
    <xf numFmtId="0" fontId="15" fillId="0" borderId="0" xfId="3" applyFont="1" applyAlignment="1">
      <alignment vertical="center" wrapText="1"/>
    </xf>
    <xf numFmtId="0" fontId="14" fillId="0" borderId="0" xfId="3" applyAlignment="1">
      <alignment wrapText="1"/>
    </xf>
    <xf numFmtId="0" fontId="52" fillId="0" borderId="0" xfId="6"/>
    <xf numFmtId="0" fontId="55" fillId="0" borderId="0" xfId="6" applyFont="1"/>
    <xf numFmtId="164" fontId="0" fillId="0" borderId="0" xfId="7" applyFont="1" applyFill="1" applyAlignment="1">
      <alignment horizontal="right"/>
    </xf>
    <xf numFmtId="164" fontId="0" fillId="0" borderId="0" xfId="7" applyFont="1" applyAlignment="1">
      <alignment horizontal="right"/>
    </xf>
    <xf numFmtId="164" fontId="0" fillId="0" borderId="0" xfId="7" applyFont="1" applyFill="1" applyBorder="1" applyAlignment="1">
      <alignment horizontal="right"/>
    </xf>
    <xf numFmtId="164" fontId="0" fillId="0" borderId="0" xfId="7" applyFont="1" applyBorder="1" applyAlignment="1">
      <alignment horizontal="right"/>
    </xf>
    <xf numFmtId="0" fontId="17" fillId="3" borderId="3" xfId="6" applyFont="1" applyFill="1" applyBorder="1" applyAlignment="1">
      <alignment horizontal="center" vertical="center"/>
    </xf>
    <xf numFmtId="164" fontId="17" fillId="3" borderId="3" xfId="7" applyFont="1" applyFill="1" applyBorder="1" applyAlignment="1">
      <alignment horizontal="center"/>
    </xf>
    <xf numFmtId="164" fontId="17" fillId="3" borderId="5" xfId="7" applyFont="1" applyFill="1" applyBorder="1" applyAlignment="1">
      <alignment vertical="center"/>
    </xf>
    <xf numFmtId="164" fontId="17" fillId="3" borderId="6" xfId="7" applyFont="1" applyFill="1" applyBorder="1" applyAlignment="1">
      <alignment vertical="center"/>
    </xf>
    <xf numFmtId="164" fontId="17" fillId="3" borderId="7" xfId="7" applyFont="1" applyFill="1" applyBorder="1" applyAlignment="1">
      <alignment vertical="center"/>
    </xf>
    <xf numFmtId="164" fontId="20" fillId="3" borderId="3" xfId="7" applyFont="1" applyFill="1" applyBorder="1" applyAlignment="1">
      <alignment horizontal="center"/>
    </xf>
    <xf numFmtId="0" fontId="17" fillId="3" borderId="12" xfId="6" applyFont="1" applyFill="1" applyBorder="1" applyAlignment="1">
      <alignment horizontal="center" vertical="center"/>
    </xf>
    <xf numFmtId="164" fontId="17" fillId="3" borderId="12" xfId="7" applyFont="1" applyFill="1" applyBorder="1" applyAlignment="1">
      <alignment horizontal="center"/>
    </xf>
    <xf numFmtId="164" fontId="20" fillId="3" borderId="4" xfId="7" applyFont="1" applyFill="1" applyBorder="1" applyAlignment="1">
      <alignment horizontal="center"/>
    </xf>
    <xf numFmtId="164" fontId="20" fillId="3" borderId="7" xfId="7" applyFont="1" applyFill="1" applyBorder="1" applyAlignment="1">
      <alignment horizontal="center"/>
    </xf>
    <xf numFmtId="164" fontId="20" fillId="3" borderId="12" xfId="7" quotePrefix="1" applyFont="1" applyFill="1" applyBorder="1" applyAlignment="1">
      <alignment horizontal="center"/>
    </xf>
    <xf numFmtId="0" fontId="20" fillId="0" borderId="4" xfId="6" applyFont="1" applyBorder="1"/>
    <xf numFmtId="0" fontId="21" fillId="0" borderId="4" xfId="6" applyFont="1" applyBorder="1"/>
    <xf numFmtId="0" fontId="16" fillId="0" borderId="4" xfId="6" applyFont="1" applyBorder="1"/>
    <xf numFmtId="164" fontId="21" fillId="0" borderId="4" xfId="7" applyFont="1" applyFill="1" applyBorder="1" applyAlignment="1">
      <alignment horizontal="right"/>
    </xf>
    <xf numFmtId="164" fontId="58" fillId="0" borderId="4" xfId="7" applyFont="1" applyBorder="1" applyAlignment="1">
      <alignment horizontal="right"/>
    </xf>
    <xf numFmtId="164" fontId="58" fillId="0" borderId="4" xfId="7" applyFont="1" applyFill="1" applyBorder="1" applyAlignment="1">
      <alignment horizontal="right"/>
    </xf>
    <xf numFmtId="0" fontId="16" fillId="0" borderId="4" xfId="6" applyFont="1" applyBorder="1" applyAlignment="1">
      <alignment horizontal="center"/>
    </xf>
    <xf numFmtId="164" fontId="21" fillId="0" borderId="4" xfId="7" applyFont="1" applyBorder="1" applyAlignment="1">
      <alignment horizontal="right"/>
    </xf>
    <xf numFmtId="0" fontId="59" fillId="0" borderId="0" xfId="6" applyFont="1"/>
    <xf numFmtId="0" fontId="17" fillId="0" borderId="4" xfId="6" applyFont="1" applyBorder="1"/>
    <xf numFmtId="164" fontId="52" fillId="0" borderId="0" xfId="6" applyNumberFormat="1"/>
    <xf numFmtId="0" fontId="21" fillId="0" borderId="4" xfId="6" applyFont="1" applyBorder="1" applyAlignment="1">
      <alignment horizontal="center"/>
    </xf>
    <xf numFmtId="4" fontId="21" fillId="0" borderId="4" xfId="7" applyNumberFormat="1" applyFont="1" applyFill="1" applyBorder="1" applyAlignment="1">
      <alignment horizontal="right"/>
    </xf>
    <xf numFmtId="0" fontId="22" fillId="0" borderId="4" xfId="6" applyFont="1" applyBorder="1" applyAlignment="1">
      <alignment horizontal="center"/>
    </xf>
    <xf numFmtId="0" fontId="20" fillId="0" borderId="4" xfId="6" applyFont="1" applyBorder="1" applyAlignment="1">
      <alignment horizontal="center"/>
    </xf>
    <xf numFmtId="164" fontId="30" fillId="0" borderId="4" xfId="7" applyFont="1" applyFill="1" applyBorder="1" applyAlignment="1">
      <alignment horizontal="right"/>
    </xf>
    <xf numFmtId="14" fontId="16" fillId="0" borderId="4" xfId="6" applyNumberFormat="1" applyFont="1" applyBorder="1" applyAlignment="1">
      <alignment horizontal="center"/>
    </xf>
    <xf numFmtId="0" fontId="55" fillId="0" borderId="4" xfId="6" applyFont="1" applyBorder="1" applyAlignment="1">
      <alignment horizontal="center"/>
    </xf>
    <xf numFmtId="0" fontId="17" fillId="3" borderId="4" xfId="6" applyFont="1" applyFill="1" applyBorder="1"/>
    <xf numFmtId="0" fontId="21" fillId="3" borderId="4" xfId="6" applyFont="1" applyFill="1" applyBorder="1"/>
    <xf numFmtId="0" fontId="22" fillId="3" borderId="4" xfId="6" applyFont="1" applyFill="1" applyBorder="1" applyAlignment="1">
      <alignment horizontal="center"/>
    </xf>
    <xf numFmtId="0" fontId="20" fillId="3" borderId="4" xfId="6" applyFont="1" applyFill="1" applyBorder="1" applyAlignment="1">
      <alignment horizontal="center"/>
    </xf>
    <xf numFmtId="164" fontId="17" fillId="3" borderId="4" xfId="7" applyFont="1" applyFill="1" applyBorder="1" applyAlignment="1">
      <alignment horizontal="right"/>
    </xf>
    <xf numFmtId="0" fontId="21" fillId="0" borderId="0" xfId="6" applyFont="1"/>
    <xf numFmtId="0" fontId="16" fillId="0" borderId="0" xfId="6" applyFont="1" applyAlignment="1">
      <alignment horizontal="center"/>
    </xf>
    <xf numFmtId="0" fontId="21" fillId="0" borderId="0" xfId="6" applyFont="1" applyAlignment="1">
      <alignment horizontal="center"/>
    </xf>
    <xf numFmtId="164" fontId="21" fillId="0" borderId="0" xfId="7" applyFont="1" applyFill="1" applyBorder="1" applyAlignment="1">
      <alignment horizontal="right"/>
    </xf>
    <xf numFmtId="164" fontId="21" fillId="0" borderId="0" xfId="7" applyFont="1" applyBorder="1" applyAlignment="1">
      <alignment horizontal="right"/>
    </xf>
    <xf numFmtId="0" fontId="52" fillId="0" borderId="4" xfId="6" applyBorder="1"/>
    <xf numFmtId="164" fontId="20" fillId="0" borderId="4" xfId="7" applyFont="1" applyFill="1" applyBorder="1" applyAlignment="1">
      <alignment horizontal="right"/>
    </xf>
    <xf numFmtId="164" fontId="20" fillId="0" borderId="4" xfId="7" applyFont="1" applyBorder="1" applyAlignment="1">
      <alignment horizontal="right"/>
    </xf>
    <xf numFmtId="0" fontId="60" fillId="3" borderId="4" xfId="6" applyFont="1" applyFill="1" applyBorder="1"/>
    <xf numFmtId="0" fontId="16" fillId="3" borderId="4" xfId="6" applyFont="1" applyFill="1" applyBorder="1"/>
    <xf numFmtId="0" fontId="61" fillId="3" borderId="4" xfId="6" applyFont="1" applyFill="1" applyBorder="1"/>
    <xf numFmtId="164" fontId="62" fillId="3" borderId="4" xfId="7" applyFont="1" applyFill="1" applyBorder="1" applyAlignment="1">
      <alignment horizontal="right"/>
    </xf>
    <xf numFmtId="0" fontId="63" fillId="0" borderId="0" xfId="6" applyFont="1"/>
    <xf numFmtId="0" fontId="15" fillId="0" borderId="4" xfId="6" applyFont="1" applyBorder="1"/>
    <xf numFmtId="164" fontId="17" fillId="0" borderId="4" xfId="7" applyFont="1" applyFill="1" applyBorder="1" applyAlignment="1">
      <alignment horizontal="right"/>
    </xf>
    <xf numFmtId="164" fontId="0" fillId="0" borderId="4" xfId="7" applyFont="1" applyFill="1" applyBorder="1" applyAlignment="1">
      <alignment horizontal="right"/>
    </xf>
    <xf numFmtId="164" fontId="0" fillId="0" borderId="4" xfId="7" applyFont="1" applyBorder="1" applyAlignment="1">
      <alignment horizontal="right"/>
    </xf>
    <xf numFmtId="0" fontId="16" fillId="0" borderId="4" xfId="6" applyFont="1" applyBorder="1" applyAlignment="1">
      <alignment horizontal="center" vertical="center"/>
    </xf>
    <xf numFmtId="164" fontId="21" fillId="0" borderId="0" xfId="7" applyFont="1" applyBorder="1"/>
    <xf numFmtId="0" fontId="65" fillId="0" borderId="4" xfId="6" applyFont="1" applyBorder="1"/>
    <xf numFmtId="0" fontId="66" fillId="0" borderId="4" xfId="6" applyFont="1" applyBorder="1"/>
    <xf numFmtId="164" fontId="65" fillId="0" borderId="0" xfId="7" applyFont="1" applyBorder="1"/>
    <xf numFmtId="0" fontId="63" fillId="0" borderId="4" xfId="6" applyFont="1" applyBorder="1"/>
    <xf numFmtId="164" fontId="67" fillId="0" borderId="4" xfId="7" applyFont="1" applyFill="1" applyBorder="1" applyAlignment="1">
      <alignment horizontal="right"/>
    </xf>
    <xf numFmtId="14" fontId="16" fillId="0" borderId="4" xfId="6" applyNumberFormat="1" applyFont="1" applyBorder="1" applyAlignment="1">
      <alignment horizontal="center" vertical="center"/>
    </xf>
    <xf numFmtId="164" fontId="0" fillId="0" borderId="0" xfId="7" applyFont="1" applyBorder="1"/>
    <xf numFmtId="164" fontId="21" fillId="0" borderId="0" xfId="6" applyNumberFormat="1" applyFont="1"/>
    <xf numFmtId="49" fontId="16" fillId="0" borderId="4" xfId="7" applyNumberFormat="1" applyFont="1" applyBorder="1" applyAlignment="1">
      <alignment horizontal="center"/>
    </xf>
    <xf numFmtId="164" fontId="16" fillId="0" borderId="0" xfId="7" applyFont="1" applyFill="1" applyBorder="1"/>
    <xf numFmtId="164" fontId="0" fillId="0" borderId="0" xfId="7" applyFont="1"/>
    <xf numFmtId="164" fontId="21" fillId="0" borderId="9" xfId="7" applyFont="1" applyFill="1" applyBorder="1" applyAlignment="1">
      <alignment horizontal="right"/>
    </xf>
    <xf numFmtId="164" fontId="63" fillId="0" borderId="0" xfId="6" applyNumberFormat="1" applyFont="1"/>
    <xf numFmtId="0" fontId="61" fillId="0" borderId="4" xfId="6" applyFont="1" applyBorder="1"/>
    <xf numFmtId="0" fontId="60" fillId="0" borderId="4" xfId="6" applyFont="1" applyBorder="1"/>
    <xf numFmtId="164" fontId="21" fillId="0" borderId="4" xfId="7" applyFont="1" applyFill="1" applyBorder="1"/>
    <xf numFmtId="0" fontId="55" fillId="0" borderId="4" xfId="6" applyFont="1" applyBorder="1"/>
    <xf numFmtId="0" fontId="55" fillId="3" borderId="4" xfId="6" applyFont="1" applyFill="1" applyBorder="1"/>
    <xf numFmtId="0" fontId="63" fillId="3" borderId="4" xfId="6" applyFont="1" applyFill="1" applyBorder="1"/>
    <xf numFmtId="164" fontId="68" fillId="3" borderId="4" xfId="7" applyFont="1" applyFill="1" applyBorder="1" applyAlignment="1">
      <alignment horizontal="right"/>
    </xf>
    <xf numFmtId="0" fontId="61" fillId="4" borderId="0" xfId="6" applyFont="1" applyFill="1"/>
    <xf numFmtId="0" fontId="55" fillId="4" borderId="0" xfId="6" applyFont="1" applyFill="1"/>
    <xf numFmtId="0" fontId="63" fillId="4" borderId="0" xfId="6" applyFont="1" applyFill="1"/>
    <xf numFmtId="164" fontId="69" fillId="4" borderId="0" xfId="7" applyFont="1" applyFill="1" applyBorder="1" applyAlignment="1">
      <alignment horizontal="right"/>
    </xf>
    <xf numFmtId="0" fontId="70" fillId="0" borderId="0" xfId="6" applyFont="1"/>
    <xf numFmtId="0" fontId="71" fillId="0" borderId="0" xfId="6" applyFont="1"/>
    <xf numFmtId="0" fontId="72" fillId="0" borderId="0" xfId="6" applyFont="1"/>
    <xf numFmtId="0" fontId="22" fillId="0" borderId="0" xfId="3" applyFont="1" applyAlignment="1">
      <alignment horizontal="left"/>
    </xf>
    <xf numFmtId="0" fontId="54" fillId="0" borderId="0" xfId="6" applyFont="1"/>
    <xf numFmtId="164" fontId="17" fillId="0" borderId="0" xfId="7" applyFont="1" applyFill="1" applyAlignment="1">
      <alignment horizontal="right"/>
    </xf>
    <xf numFmtId="164" fontId="73" fillId="0" borderId="0" xfId="7" applyFont="1" applyAlignment="1">
      <alignment horizontal="right"/>
    </xf>
    <xf numFmtId="0" fontId="53" fillId="0" borderId="0" xfId="6" applyFont="1"/>
    <xf numFmtId="0" fontId="74" fillId="0" borderId="0" xfId="6" applyFont="1"/>
    <xf numFmtId="0" fontId="16" fillId="0" borderId="0" xfId="3" applyFont="1" applyAlignment="1">
      <alignment horizontal="left"/>
    </xf>
    <xf numFmtId="164" fontId="74" fillId="0" borderId="0" xfId="7" applyFont="1" applyFill="1" applyAlignment="1">
      <alignment horizontal="right"/>
    </xf>
    <xf numFmtId="164" fontId="74" fillId="0" borderId="0" xfId="7" applyFont="1" applyFill="1" applyAlignment="1">
      <alignment horizontal="center"/>
    </xf>
    <xf numFmtId="164" fontId="74" fillId="0" borderId="0" xfId="7" applyFont="1" applyAlignment="1">
      <alignment horizontal="right"/>
    </xf>
    <xf numFmtId="164" fontId="53" fillId="0" borderId="0" xfId="7" applyFont="1" applyAlignment="1">
      <alignment horizontal="right"/>
    </xf>
    <xf numFmtId="0" fontId="60" fillId="0" borderId="4" xfId="6" applyFont="1" applyBorder="1" applyAlignment="1">
      <alignment horizontal="right"/>
    </xf>
    <xf numFmtId="0" fontId="53" fillId="0" borderId="0" xfId="6" applyFont="1" applyAlignment="1">
      <alignment horizontal="center"/>
    </xf>
    <xf numFmtId="0" fontId="54" fillId="0" borderId="0" xfId="6" applyFont="1" applyAlignment="1">
      <alignment horizontal="center"/>
    </xf>
    <xf numFmtId="0" fontId="17" fillId="3" borderId="1" xfId="6" applyFont="1" applyFill="1" applyBorder="1" applyAlignment="1">
      <alignment vertical="center"/>
    </xf>
    <xf numFmtId="0" fontId="17" fillId="3" borderId="2" xfId="6" applyFont="1" applyFill="1" applyBorder="1" applyAlignment="1">
      <alignment vertical="center"/>
    </xf>
    <xf numFmtId="0" fontId="17" fillId="3" borderId="8" xfId="6" applyFont="1" applyFill="1" applyBorder="1" applyAlignment="1">
      <alignment vertical="center"/>
    </xf>
    <xf numFmtId="0" fontId="17" fillId="3" borderId="13" xfId="6" applyFont="1" applyFill="1" applyBorder="1" applyAlignment="1">
      <alignment vertical="center"/>
    </xf>
    <xf numFmtId="0" fontId="17" fillId="3" borderId="14" xfId="6" applyFont="1" applyFill="1" applyBorder="1" applyAlignment="1">
      <alignment vertical="center"/>
    </xf>
    <xf numFmtId="0" fontId="17" fillId="3" borderId="11" xfId="6" applyFont="1" applyFill="1" applyBorder="1" applyAlignment="1">
      <alignment vertical="center"/>
    </xf>
    <xf numFmtId="0" fontId="21" fillId="0" borderId="5" xfId="6" applyFont="1" applyBorder="1" applyAlignment="1">
      <alignment horizontal="center"/>
    </xf>
    <xf numFmtId="0" fontId="21" fillId="0" borderId="6" xfId="6" applyFont="1" applyBorder="1" applyAlignment="1">
      <alignment horizontal="center"/>
    </xf>
    <xf numFmtId="0" fontId="21" fillId="0" borderId="7" xfId="6" applyFont="1" applyBorder="1" applyAlignment="1">
      <alignment horizontal="center"/>
    </xf>
    <xf numFmtId="0" fontId="20" fillId="0" borderId="4" xfId="6" applyFont="1" applyBorder="1" applyAlignment="1">
      <alignment horizontal="right"/>
    </xf>
    <xf numFmtId="0" fontId="20" fillId="0" borderId="4" xfId="6" applyFont="1" applyBorder="1" applyAlignment="1">
      <alignment horizontal="left"/>
    </xf>
    <xf numFmtId="0" fontId="21" fillId="0" borderId="4" xfId="6" applyFont="1" applyBorder="1" applyAlignment="1">
      <alignment horizontal="left"/>
    </xf>
    <xf numFmtId="0" fontId="74" fillId="0" borderId="0" xfId="6" applyFont="1" applyAlignment="1">
      <alignment horizontal="center"/>
    </xf>
    <xf numFmtId="164" fontId="71" fillId="0" borderId="0" xfId="7" applyFont="1" applyFill="1" applyAlignment="1">
      <alignment horizontal="center"/>
    </xf>
    <xf numFmtId="164" fontId="74" fillId="0" borderId="0" xfId="7" applyFont="1" applyFill="1" applyAlignment="1">
      <alignment horizontal="center"/>
    </xf>
    <xf numFmtId="0" fontId="17" fillId="0" borderId="0" xfId="3" applyFont="1" applyAlignment="1">
      <alignment horizontal="center"/>
    </xf>
    <xf numFmtId="0" fontId="20" fillId="0" borderId="1" xfId="3" applyFont="1" applyBorder="1" applyAlignment="1">
      <alignment horizontal="center" vertical="center"/>
    </xf>
    <xf numFmtId="0" fontId="20" fillId="0" borderId="2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9" xfId="3" applyFont="1" applyBorder="1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 wrapText="1"/>
    </xf>
    <xf numFmtId="0" fontId="20" fillId="0" borderId="11" xfId="3" applyFont="1" applyBorder="1" applyAlignment="1">
      <alignment horizontal="center" vertical="center" wrapText="1"/>
    </xf>
    <xf numFmtId="0" fontId="20" fillId="0" borderId="3" xfId="3" applyFont="1" applyBorder="1" applyAlignment="1">
      <alignment horizontal="center" vertical="center" wrapText="1"/>
    </xf>
    <xf numFmtId="0" fontId="20" fillId="0" borderId="12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/>
    </xf>
    <xf numFmtId="0" fontId="20" fillId="0" borderId="2" xfId="3" applyFont="1" applyBorder="1" applyAlignment="1">
      <alignment horizontal="center"/>
    </xf>
    <xf numFmtId="0" fontId="20" fillId="0" borderId="8" xfId="3" applyFont="1" applyBorder="1" applyAlignment="1">
      <alignment horizontal="center"/>
    </xf>
    <xf numFmtId="164" fontId="20" fillId="0" borderId="0" xfId="5" applyFont="1" applyAlignment="1">
      <alignment horizontal="center"/>
    </xf>
    <xf numFmtId="0" fontId="22" fillId="0" borderId="1" xfId="3" applyFont="1" applyBorder="1" applyAlignment="1">
      <alignment horizontal="center" vertical="center"/>
    </xf>
    <xf numFmtId="0" fontId="22" fillId="0" borderId="2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8" xfId="3" applyFont="1" applyBorder="1" applyAlignment="1">
      <alignment horizontal="center" vertical="center" wrapText="1"/>
    </xf>
    <xf numFmtId="0" fontId="22" fillId="0" borderId="11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/>
    </xf>
    <xf numFmtId="0" fontId="22" fillId="0" borderId="2" xfId="3" applyFont="1" applyBorder="1" applyAlignment="1">
      <alignment horizontal="center"/>
    </xf>
    <xf numFmtId="0" fontId="22" fillId="0" borderId="8" xfId="3" applyFont="1" applyBorder="1" applyAlignment="1">
      <alignment horizontal="center"/>
    </xf>
    <xf numFmtId="0" fontId="21" fillId="0" borderId="0" xfId="3" applyFont="1" applyAlignment="1">
      <alignment horizontal="center"/>
    </xf>
    <xf numFmtId="0" fontId="17" fillId="0" borderId="1" xfId="3" applyFont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20" fillId="0" borderId="1" xfId="3" applyFont="1" applyBorder="1" applyAlignment="1">
      <alignment horizontal="center" vertical="center" wrapText="1"/>
    </xf>
    <xf numFmtId="0" fontId="20" fillId="0" borderId="2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/>
    </xf>
    <xf numFmtId="0" fontId="22" fillId="0" borderId="6" xfId="3" applyFont="1" applyBorder="1" applyAlignment="1">
      <alignment horizontal="center"/>
    </xf>
    <xf numFmtId="0" fontId="22" fillId="0" borderId="7" xfId="3" applyFont="1" applyBorder="1" applyAlignment="1">
      <alignment horizontal="center"/>
    </xf>
    <xf numFmtId="0" fontId="5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5" fillId="0" borderId="1" xfId="2" applyFont="1" applyBorder="1" applyAlignment="1">
      <alignment horizontal="center"/>
    </xf>
    <xf numFmtId="0" fontId="6" fillId="0" borderId="2" xfId="3" applyFont="1" applyBorder="1"/>
    <xf numFmtId="0" fontId="7" fillId="0" borderId="4" xfId="3" applyFont="1" applyBorder="1" applyAlignment="1">
      <alignment horizontal="left"/>
    </xf>
    <xf numFmtId="0" fontId="8" fillId="0" borderId="4" xfId="3" applyFont="1" applyBorder="1" applyAlignment="1">
      <alignment horizontal="center"/>
    </xf>
    <xf numFmtId="4" fontId="7" fillId="0" borderId="4" xfId="3" applyNumberFormat="1" applyFont="1" applyBorder="1"/>
    <xf numFmtId="0" fontId="6" fillId="0" borderId="4" xfId="3" applyFont="1" applyBorder="1"/>
    <xf numFmtId="0" fontId="7" fillId="0" borderId="4" xfId="3" applyFont="1" applyBorder="1"/>
    <xf numFmtId="0" fontId="8" fillId="0" borderId="4" xfId="3" applyFont="1" applyBorder="1" applyAlignment="1">
      <alignment horizontal="center" vertical="center"/>
    </xf>
    <xf numFmtId="0" fontId="9" fillId="0" borderId="4" xfId="3" applyFont="1" applyBorder="1"/>
    <xf numFmtId="4" fontId="7" fillId="0" borderId="4" xfId="3" applyNumberFormat="1" applyFont="1" applyBorder="1" applyAlignment="1">
      <alignment horizontal="right"/>
    </xf>
    <xf numFmtId="43" fontId="7" fillId="0" borderId="4" xfId="3" applyNumberFormat="1" applyFont="1" applyBorder="1"/>
    <xf numFmtId="164" fontId="7" fillId="0" borderId="4" xfId="1" applyFont="1" applyFill="1" applyBorder="1"/>
    <xf numFmtId="0" fontId="7" fillId="0" borderId="4" xfId="3" applyFont="1" applyBorder="1" applyAlignment="1">
      <alignment horizontal="center"/>
    </xf>
    <xf numFmtId="0" fontId="6" fillId="0" borderId="4" xfId="3" applyFont="1" applyBorder="1" applyAlignment="1">
      <alignment horizontal="right"/>
    </xf>
    <xf numFmtId="164" fontId="6" fillId="5" borderId="4" xfId="1" applyFont="1" applyFill="1" applyBorder="1"/>
    <xf numFmtId="4" fontId="6" fillId="5" borderId="4" xfId="3" applyNumberFormat="1" applyFont="1" applyFill="1" applyBorder="1"/>
    <xf numFmtId="0" fontId="6" fillId="0" borderId="5" xfId="3" applyFont="1" applyBorder="1" applyAlignment="1">
      <alignment horizontal="left" vertical="top"/>
    </xf>
    <xf numFmtId="0" fontId="6" fillId="0" borderId="6" xfId="3" applyFont="1" applyBorder="1" applyAlignment="1">
      <alignment horizontal="left" vertical="top"/>
    </xf>
    <xf numFmtId="0" fontId="6" fillId="0" borderId="7" xfId="3" applyFont="1" applyBorder="1" applyAlignment="1">
      <alignment horizontal="left" vertical="top"/>
    </xf>
    <xf numFmtId="164" fontId="13" fillId="0" borderId="4" xfId="3" applyNumberFormat="1" applyFont="1" applyBorder="1"/>
    <xf numFmtId="14" fontId="8" fillId="0" borderId="4" xfId="3" applyNumberFormat="1" applyFont="1" applyBorder="1" applyAlignment="1">
      <alignment horizontal="center" vertical="center"/>
    </xf>
    <xf numFmtId="0" fontId="13" fillId="0" borderId="4" xfId="3" applyFont="1" applyBorder="1"/>
    <xf numFmtId="9" fontId="7" fillId="0" borderId="4" xfId="3" applyNumberFormat="1" applyFont="1" applyBorder="1"/>
    <xf numFmtId="164" fontId="7" fillId="0" borderId="4" xfId="1" applyFont="1" applyFill="1" applyBorder="1" applyAlignment="1">
      <alignment horizontal="right"/>
    </xf>
    <xf numFmtId="0" fontId="7" fillId="0" borderId="5" xfId="3" applyFont="1" applyBorder="1"/>
    <xf numFmtId="0" fontId="7" fillId="0" borderId="6" xfId="3" applyFont="1" applyBorder="1"/>
    <xf numFmtId="0" fontId="10" fillId="0" borderId="4" xfId="3" applyFont="1" applyBorder="1"/>
    <xf numFmtId="4" fontId="6" fillId="0" borderId="4" xfId="3" applyNumberFormat="1" applyFont="1" applyBorder="1"/>
    <xf numFmtId="0" fontId="6" fillId="5" borderId="4" xfId="3" applyFont="1" applyFill="1" applyBorder="1" applyAlignment="1">
      <alignment horizontal="right"/>
    </xf>
    <xf numFmtId="0" fontId="7" fillId="5" borderId="4" xfId="3" applyFont="1" applyFill="1" applyBorder="1" applyAlignment="1">
      <alignment horizontal="center"/>
    </xf>
    <xf numFmtId="4" fontId="6" fillId="0" borderId="0" xfId="3" applyNumberFormat="1" applyFont="1"/>
    <xf numFmtId="0" fontId="6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7" fillId="0" borderId="0" xfId="3" applyFont="1"/>
    <xf numFmtId="4" fontId="7" fillId="0" borderId="0" xfId="3" applyNumberFormat="1" applyFont="1"/>
    <xf numFmtId="0" fontId="6" fillId="0" borderId="0" xfId="3" applyFont="1" applyAlignment="1">
      <alignment horizontal="center"/>
    </xf>
    <xf numFmtId="4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4" fontId="7" fillId="0" borderId="0" xfId="3" applyNumberFormat="1" applyFont="1" applyAlignment="1">
      <alignment horizontal="center"/>
    </xf>
    <xf numFmtId="0" fontId="6" fillId="0" borderId="0" xfId="3" applyFont="1" applyAlignment="1">
      <alignment horizontal="right"/>
    </xf>
    <xf numFmtId="0" fontId="11" fillId="0" borderId="0" xfId="3" applyFont="1"/>
    <xf numFmtId="0" fontId="11" fillId="0" borderId="0" xfId="3" applyFont="1" applyAlignment="1">
      <alignment horizontal="center"/>
    </xf>
    <xf numFmtId="4" fontId="11" fillId="0" borderId="0" xfId="3" applyNumberFormat="1" applyFont="1"/>
    <xf numFmtId="0" fontId="12" fillId="0" borderId="0" xfId="3" applyFont="1"/>
    <xf numFmtId="0" fontId="12" fillId="0" borderId="0" xfId="3" applyFont="1" applyAlignment="1">
      <alignment horizontal="center"/>
    </xf>
    <xf numFmtId="4" fontId="12" fillId="0" borderId="0" xfId="3" applyNumberFormat="1" applyFont="1"/>
    <xf numFmtId="4" fontId="14" fillId="0" borderId="0" xfId="3" applyNumberFormat="1"/>
  </cellXfs>
  <cellStyles count="8">
    <cellStyle name="Comma" xfId="1" builtinId="3"/>
    <cellStyle name="Comma 2" xfId="5" xr:uid="{E7C791B2-E642-48D5-BCF1-48D77B598DE4}"/>
    <cellStyle name="Comma 3" xfId="7" xr:uid="{8D6CE66F-FF35-43A1-83EF-16E4094DFE67}"/>
    <cellStyle name="Currency 2" xfId="4" xr:uid="{F0F7C3E6-D12D-4208-90FB-6E1F9CAE4040}"/>
    <cellStyle name="Normal" xfId="0" builtinId="0"/>
    <cellStyle name="Normal 2" xfId="3" xr:uid="{47D3269E-3977-4003-94EE-F07E37D1EA39}"/>
    <cellStyle name="Normal 3" xfId="6" xr:uid="{44661654-9C90-41D7-A86B-1FCFA5C99FDE}"/>
    <cellStyle name="Normal_Shee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5B05-05AA-41CC-AFDE-EB4EA409A469}">
  <dimension ref="A1:BX266"/>
  <sheetViews>
    <sheetView view="pageBreakPreview" topLeftCell="A257" zoomScale="136" zoomScaleNormal="120" zoomScalePageLayoutView="90" workbookViewId="0">
      <selection activeCell="K103" sqref="K103"/>
    </sheetView>
  </sheetViews>
  <sheetFormatPr defaultColWidth="9" defaultRowHeight="15"/>
  <cols>
    <col min="1" max="1" width="4.140625" style="421" customWidth="1"/>
    <col min="2" max="3" width="9" style="421"/>
    <col min="4" max="4" width="13.5703125" style="421" customWidth="1"/>
    <col min="5" max="5" width="9" style="422" customWidth="1"/>
    <col min="6" max="6" width="6.42578125" style="421" customWidth="1"/>
    <col min="7" max="7" width="13.5703125" style="423" customWidth="1"/>
    <col min="8" max="9" width="13.7109375" style="423" customWidth="1"/>
    <col min="10" max="10" width="14.140625" style="423" customWidth="1"/>
    <col min="11" max="11" width="15.28515625" style="424" customWidth="1"/>
    <col min="12" max="12" width="14.7109375" style="421" customWidth="1"/>
    <col min="13" max="13" width="13.28515625" style="421" customWidth="1"/>
    <col min="14" max="14" width="14.42578125" style="421" customWidth="1"/>
    <col min="15" max="15" width="14.85546875" style="421" customWidth="1"/>
    <col min="16" max="16" width="13.5703125" style="421" customWidth="1"/>
    <col min="17" max="18" width="9" style="421"/>
    <col min="19" max="19" width="17.42578125" style="421" customWidth="1"/>
    <col min="20" max="256" width="9" style="421"/>
    <col min="257" max="257" width="6" style="421" customWidth="1"/>
    <col min="258" max="259" width="9" style="421"/>
    <col min="260" max="260" width="14.140625" style="421" customWidth="1"/>
    <col min="261" max="261" width="9" style="421" customWidth="1"/>
    <col min="262" max="262" width="6.42578125" style="421" customWidth="1"/>
    <col min="263" max="263" width="13.28515625" style="421" customWidth="1"/>
    <col min="264" max="264" width="13.7109375" style="421" customWidth="1"/>
    <col min="265" max="265" width="14.28515625" style="421" customWidth="1"/>
    <col min="266" max="266" width="13.85546875" style="421" customWidth="1"/>
    <col min="267" max="267" width="14.28515625" style="421" customWidth="1"/>
    <col min="268" max="268" width="14.7109375" style="421" customWidth="1"/>
    <col min="269" max="512" width="9" style="421"/>
    <col min="513" max="513" width="6" style="421" customWidth="1"/>
    <col min="514" max="515" width="9" style="421"/>
    <col min="516" max="516" width="14.140625" style="421" customWidth="1"/>
    <col min="517" max="517" width="9" style="421" customWidth="1"/>
    <col min="518" max="518" width="6.42578125" style="421" customWidth="1"/>
    <col min="519" max="519" width="13.28515625" style="421" customWidth="1"/>
    <col min="520" max="520" width="13.7109375" style="421" customWidth="1"/>
    <col min="521" max="521" width="14.28515625" style="421" customWidth="1"/>
    <col min="522" max="522" width="13.85546875" style="421" customWidth="1"/>
    <col min="523" max="523" width="14.28515625" style="421" customWidth="1"/>
    <col min="524" max="524" width="14.7109375" style="421" customWidth="1"/>
    <col min="525" max="768" width="9" style="421"/>
    <col min="769" max="769" width="6" style="421" customWidth="1"/>
    <col min="770" max="771" width="9" style="421"/>
    <col min="772" max="772" width="14.140625" style="421" customWidth="1"/>
    <col min="773" max="773" width="9" style="421" customWidth="1"/>
    <col min="774" max="774" width="6.42578125" style="421" customWidth="1"/>
    <col min="775" max="775" width="13.28515625" style="421" customWidth="1"/>
    <col min="776" max="776" width="13.7109375" style="421" customWidth="1"/>
    <col min="777" max="777" width="14.28515625" style="421" customWidth="1"/>
    <col min="778" max="778" width="13.85546875" style="421" customWidth="1"/>
    <col min="779" max="779" width="14.28515625" style="421" customWidth="1"/>
    <col min="780" max="780" width="14.7109375" style="421" customWidth="1"/>
    <col min="781" max="1024" width="9" style="421"/>
    <col min="1025" max="1025" width="6" style="421" customWidth="1"/>
    <col min="1026" max="1027" width="9" style="421"/>
    <col min="1028" max="1028" width="14.140625" style="421" customWidth="1"/>
    <col min="1029" max="1029" width="9" style="421" customWidth="1"/>
    <col min="1030" max="1030" width="6.42578125" style="421" customWidth="1"/>
    <col min="1031" max="1031" width="13.28515625" style="421" customWidth="1"/>
    <col min="1032" max="1032" width="13.7109375" style="421" customWidth="1"/>
    <col min="1033" max="1033" width="14.28515625" style="421" customWidth="1"/>
    <col min="1034" max="1034" width="13.85546875" style="421" customWidth="1"/>
    <col min="1035" max="1035" width="14.28515625" style="421" customWidth="1"/>
    <col min="1036" max="1036" width="14.7109375" style="421" customWidth="1"/>
    <col min="1037" max="1280" width="9" style="421"/>
    <col min="1281" max="1281" width="6" style="421" customWidth="1"/>
    <col min="1282" max="1283" width="9" style="421"/>
    <col min="1284" max="1284" width="14.140625" style="421" customWidth="1"/>
    <col min="1285" max="1285" width="9" style="421" customWidth="1"/>
    <col min="1286" max="1286" width="6.42578125" style="421" customWidth="1"/>
    <col min="1287" max="1287" width="13.28515625" style="421" customWidth="1"/>
    <col min="1288" max="1288" width="13.7109375" style="421" customWidth="1"/>
    <col min="1289" max="1289" width="14.28515625" style="421" customWidth="1"/>
    <col min="1290" max="1290" width="13.85546875" style="421" customWidth="1"/>
    <col min="1291" max="1291" width="14.28515625" style="421" customWidth="1"/>
    <col min="1292" max="1292" width="14.7109375" style="421" customWidth="1"/>
    <col min="1293" max="1536" width="9" style="421"/>
    <col min="1537" max="1537" width="6" style="421" customWidth="1"/>
    <col min="1538" max="1539" width="9" style="421"/>
    <col min="1540" max="1540" width="14.140625" style="421" customWidth="1"/>
    <col min="1541" max="1541" width="9" style="421" customWidth="1"/>
    <col min="1542" max="1542" width="6.42578125" style="421" customWidth="1"/>
    <col min="1543" max="1543" width="13.28515625" style="421" customWidth="1"/>
    <col min="1544" max="1544" width="13.7109375" style="421" customWidth="1"/>
    <col min="1545" max="1545" width="14.28515625" style="421" customWidth="1"/>
    <col min="1546" max="1546" width="13.85546875" style="421" customWidth="1"/>
    <col min="1547" max="1547" width="14.28515625" style="421" customWidth="1"/>
    <col min="1548" max="1548" width="14.7109375" style="421" customWidth="1"/>
    <col min="1549" max="1792" width="9" style="421"/>
    <col min="1793" max="1793" width="6" style="421" customWidth="1"/>
    <col min="1794" max="1795" width="9" style="421"/>
    <col min="1796" max="1796" width="14.140625" style="421" customWidth="1"/>
    <col min="1797" max="1797" width="9" style="421" customWidth="1"/>
    <col min="1798" max="1798" width="6.42578125" style="421" customWidth="1"/>
    <col min="1799" max="1799" width="13.28515625" style="421" customWidth="1"/>
    <col min="1800" max="1800" width="13.7109375" style="421" customWidth="1"/>
    <col min="1801" max="1801" width="14.28515625" style="421" customWidth="1"/>
    <col min="1802" max="1802" width="13.85546875" style="421" customWidth="1"/>
    <col min="1803" max="1803" width="14.28515625" style="421" customWidth="1"/>
    <col min="1804" max="1804" width="14.7109375" style="421" customWidth="1"/>
    <col min="1805" max="2048" width="9" style="421"/>
    <col min="2049" max="2049" width="6" style="421" customWidth="1"/>
    <col min="2050" max="2051" width="9" style="421"/>
    <col min="2052" max="2052" width="14.140625" style="421" customWidth="1"/>
    <col min="2053" max="2053" width="9" style="421" customWidth="1"/>
    <col min="2054" max="2054" width="6.42578125" style="421" customWidth="1"/>
    <col min="2055" max="2055" width="13.28515625" style="421" customWidth="1"/>
    <col min="2056" max="2056" width="13.7109375" style="421" customWidth="1"/>
    <col min="2057" max="2057" width="14.28515625" style="421" customWidth="1"/>
    <col min="2058" max="2058" width="13.85546875" style="421" customWidth="1"/>
    <col min="2059" max="2059" width="14.28515625" style="421" customWidth="1"/>
    <col min="2060" max="2060" width="14.7109375" style="421" customWidth="1"/>
    <col min="2061" max="2304" width="9" style="421"/>
    <col min="2305" max="2305" width="6" style="421" customWidth="1"/>
    <col min="2306" max="2307" width="9" style="421"/>
    <col min="2308" max="2308" width="14.140625" style="421" customWidth="1"/>
    <col min="2309" max="2309" width="9" style="421" customWidth="1"/>
    <col min="2310" max="2310" width="6.42578125" style="421" customWidth="1"/>
    <col min="2311" max="2311" width="13.28515625" style="421" customWidth="1"/>
    <col min="2312" max="2312" width="13.7109375" style="421" customWidth="1"/>
    <col min="2313" max="2313" width="14.28515625" style="421" customWidth="1"/>
    <col min="2314" max="2314" width="13.85546875" style="421" customWidth="1"/>
    <col min="2315" max="2315" width="14.28515625" style="421" customWidth="1"/>
    <col min="2316" max="2316" width="14.7109375" style="421" customWidth="1"/>
    <col min="2317" max="2560" width="9" style="421"/>
    <col min="2561" max="2561" width="6" style="421" customWidth="1"/>
    <col min="2562" max="2563" width="9" style="421"/>
    <col min="2564" max="2564" width="14.140625" style="421" customWidth="1"/>
    <col min="2565" max="2565" width="9" style="421" customWidth="1"/>
    <col min="2566" max="2566" width="6.42578125" style="421" customWidth="1"/>
    <col min="2567" max="2567" width="13.28515625" style="421" customWidth="1"/>
    <col min="2568" max="2568" width="13.7109375" style="421" customWidth="1"/>
    <col min="2569" max="2569" width="14.28515625" style="421" customWidth="1"/>
    <col min="2570" max="2570" width="13.85546875" style="421" customWidth="1"/>
    <col min="2571" max="2571" width="14.28515625" style="421" customWidth="1"/>
    <col min="2572" max="2572" width="14.7109375" style="421" customWidth="1"/>
    <col min="2573" max="2816" width="9" style="421"/>
    <col min="2817" max="2817" width="6" style="421" customWidth="1"/>
    <col min="2818" max="2819" width="9" style="421"/>
    <col min="2820" max="2820" width="14.140625" style="421" customWidth="1"/>
    <col min="2821" max="2821" width="9" style="421" customWidth="1"/>
    <col min="2822" max="2822" width="6.42578125" style="421" customWidth="1"/>
    <col min="2823" max="2823" width="13.28515625" style="421" customWidth="1"/>
    <col min="2824" max="2824" width="13.7109375" style="421" customWidth="1"/>
    <col min="2825" max="2825" width="14.28515625" style="421" customWidth="1"/>
    <col min="2826" max="2826" width="13.85546875" style="421" customWidth="1"/>
    <col min="2827" max="2827" width="14.28515625" style="421" customWidth="1"/>
    <col min="2828" max="2828" width="14.7109375" style="421" customWidth="1"/>
    <col min="2829" max="3072" width="9" style="421"/>
    <col min="3073" max="3073" width="6" style="421" customWidth="1"/>
    <col min="3074" max="3075" width="9" style="421"/>
    <col min="3076" max="3076" width="14.140625" style="421" customWidth="1"/>
    <col min="3077" max="3077" width="9" style="421" customWidth="1"/>
    <col min="3078" max="3078" width="6.42578125" style="421" customWidth="1"/>
    <col min="3079" max="3079" width="13.28515625" style="421" customWidth="1"/>
    <col min="3080" max="3080" width="13.7109375" style="421" customWidth="1"/>
    <col min="3081" max="3081" width="14.28515625" style="421" customWidth="1"/>
    <col min="3082" max="3082" width="13.85546875" style="421" customWidth="1"/>
    <col min="3083" max="3083" width="14.28515625" style="421" customWidth="1"/>
    <col min="3084" max="3084" width="14.7109375" style="421" customWidth="1"/>
    <col min="3085" max="3328" width="9" style="421"/>
    <col min="3329" max="3329" width="6" style="421" customWidth="1"/>
    <col min="3330" max="3331" width="9" style="421"/>
    <col min="3332" max="3332" width="14.140625" style="421" customWidth="1"/>
    <col min="3333" max="3333" width="9" style="421" customWidth="1"/>
    <col min="3334" max="3334" width="6.42578125" style="421" customWidth="1"/>
    <col min="3335" max="3335" width="13.28515625" style="421" customWidth="1"/>
    <col min="3336" max="3336" width="13.7109375" style="421" customWidth="1"/>
    <col min="3337" max="3337" width="14.28515625" style="421" customWidth="1"/>
    <col min="3338" max="3338" width="13.85546875" style="421" customWidth="1"/>
    <col min="3339" max="3339" width="14.28515625" style="421" customWidth="1"/>
    <col min="3340" max="3340" width="14.7109375" style="421" customWidth="1"/>
    <col min="3341" max="3584" width="9" style="421"/>
    <col min="3585" max="3585" width="6" style="421" customWidth="1"/>
    <col min="3586" max="3587" width="9" style="421"/>
    <col min="3588" max="3588" width="14.140625" style="421" customWidth="1"/>
    <col min="3589" max="3589" width="9" style="421" customWidth="1"/>
    <col min="3590" max="3590" width="6.42578125" style="421" customWidth="1"/>
    <col min="3591" max="3591" width="13.28515625" style="421" customWidth="1"/>
    <col min="3592" max="3592" width="13.7109375" style="421" customWidth="1"/>
    <col min="3593" max="3593" width="14.28515625" style="421" customWidth="1"/>
    <col min="3594" max="3594" width="13.85546875" style="421" customWidth="1"/>
    <col min="3595" max="3595" width="14.28515625" style="421" customWidth="1"/>
    <col min="3596" max="3596" width="14.7109375" style="421" customWidth="1"/>
    <col min="3597" max="3840" width="9" style="421"/>
    <col min="3841" max="3841" width="6" style="421" customWidth="1"/>
    <col min="3842" max="3843" width="9" style="421"/>
    <col min="3844" max="3844" width="14.140625" style="421" customWidth="1"/>
    <col min="3845" max="3845" width="9" style="421" customWidth="1"/>
    <col min="3846" max="3846" width="6.42578125" style="421" customWidth="1"/>
    <col min="3847" max="3847" width="13.28515625" style="421" customWidth="1"/>
    <col min="3848" max="3848" width="13.7109375" style="421" customWidth="1"/>
    <col min="3849" max="3849" width="14.28515625" style="421" customWidth="1"/>
    <col min="3850" max="3850" width="13.85546875" style="421" customWidth="1"/>
    <col min="3851" max="3851" width="14.28515625" style="421" customWidth="1"/>
    <col min="3852" max="3852" width="14.7109375" style="421" customWidth="1"/>
    <col min="3853" max="4096" width="9" style="421"/>
    <col min="4097" max="4097" width="6" style="421" customWidth="1"/>
    <col min="4098" max="4099" width="9" style="421"/>
    <col min="4100" max="4100" width="14.140625" style="421" customWidth="1"/>
    <col min="4101" max="4101" width="9" style="421" customWidth="1"/>
    <col min="4102" max="4102" width="6.42578125" style="421" customWidth="1"/>
    <col min="4103" max="4103" width="13.28515625" style="421" customWidth="1"/>
    <col min="4104" max="4104" width="13.7109375" style="421" customWidth="1"/>
    <col min="4105" max="4105" width="14.28515625" style="421" customWidth="1"/>
    <col min="4106" max="4106" width="13.85546875" style="421" customWidth="1"/>
    <col min="4107" max="4107" width="14.28515625" style="421" customWidth="1"/>
    <col min="4108" max="4108" width="14.7109375" style="421" customWidth="1"/>
    <col min="4109" max="4352" width="9" style="421"/>
    <col min="4353" max="4353" width="6" style="421" customWidth="1"/>
    <col min="4354" max="4355" width="9" style="421"/>
    <col min="4356" max="4356" width="14.140625" style="421" customWidth="1"/>
    <col min="4357" max="4357" width="9" style="421" customWidth="1"/>
    <col min="4358" max="4358" width="6.42578125" style="421" customWidth="1"/>
    <col min="4359" max="4359" width="13.28515625" style="421" customWidth="1"/>
    <col min="4360" max="4360" width="13.7109375" style="421" customWidth="1"/>
    <col min="4361" max="4361" width="14.28515625" style="421" customWidth="1"/>
    <col min="4362" max="4362" width="13.85546875" style="421" customWidth="1"/>
    <col min="4363" max="4363" width="14.28515625" style="421" customWidth="1"/>
    <col min="4364" max="4364" width="14.7109375" style="421" customWidth="1"/>
    <col min="4365" max="4608" width="9" style="421"/>
    <col min="4609" max="4609" width="6" style="421" customWidth="1"/>
    <col min="4610" max="4611" width="9" style="421"/>
    <col min="4612" max="4612" width="14.140625" style="421" customWidth="1"/>
    <col min="4613" max="4613" width="9" style="421" customWidth="1"/>
    <col min="4614" max="4614" width="6.42578125" style="421" customWidth="1"/>
    <col min="4615" max="4615" width="13.28515625" style="421" customWidth="1"/>
    <col min="4616" max="4616" width="13.7109375" style="421" customWidth="1"/>
    <col min="4617" max="4617" width="14.28515625" style="421" customWidth="1"/>
    <col min="4618" max="4618" width="13.85546875" style="421" customWidth="1"/>
    <col min="4619" max="4619" width="14.28515625" style="421" customWidth="1"/>
    <col min="4620" max="4620" width="14.7109375" style="421" customWidth="1"/>
    <col min="4621" max="4864" width="9" style="421"/>
    <col min="4865" max="4865" width="6" style="421" customWidth="1"/>
    <col min="4866" max="4867" width="9" style="421"/>
    <col min="4868" max="4868" width="14.140625" style="421" customWidth="1"/>
    <col min="4869" max="4869" width="9" style="421" customWidth="1"/>
    <col min="4870" max="4870" width="6.42578125" style="421" customWidth="1"/>
    <col min="4871" max="4871" width="13.28515625" style="421" customWidth="1"/>
    <col min="4872" max="4872" width="13.7109375" style="421" customWidth="1"/>
    <col min="4873" max="4873" width="14.28515625" style="421" customWidth="1"/>
    <col min="4874" max="4874" width="13.85546875" style="421" customWidth="1"/>
    <col min="4875" max="4875" width="14.28515625" style="421" customWidth="1"/>
    <col min="4876" max="4876" width="14.7109375" style="421" customWidth="1"/>
    <col min="4877" max="5120" width="9" style="421"/>
    <col min="5121" max="5121" width="6" style="421" customWidth="1"/>
    <col min="5122" max="5123" width="9" style="421"/>
    <col min="5124" max="5124" width="14.140625" style="421" customWidth="1"/>
    <col min="5125" max="5125" width="9" style="421" customWidth="1"/>
    <col min="5126" max="5126" width="6.42578125" style="421" customWidth="1"/>
    <col min="5127" max="5127" width="13.28515625" style="421" customWidth="1"/>
    <col min="5128" max="5128" width="13.7109375" style="421" customWidth="1"/>
    <col min="5129" max="5129" width="14.28515625" style="421" customWidth="1"/>
    <col min="5130" max="5130" width="13.85546875" style="421" customWidth="1"/>
    <col min="5131" max="5131" width="14.28515625" style="421" customWidth="1"/>
    <col min="5132" max="5132" width="14.7109375" style="421" customWidth="1"/>
    <col min="5133" max="5376" width="9" style="421"/>
    <col min="5377" max="5377" width="6" style="421" customWidth="1"/>
    <col min="5378" max="5379" width="9" style="421"/>
    <col min="5380" max="5380" width="14.140625" style="421" customWidth="1"/>
    <col min="5381" max="5381" width="9" style="421" customWidth="1"/>
    <col min="5382" max="5382" width="6.42578125" style="421" customWidth="1"/>
    <col min="5383" max="5383" width="13.28515625" style="421" customWidth="1"/>
    <col min="5384" max="5384" width="13.7109375" style="421" customWidth="1"/>
    <col min="5385" max="5385" width="14.28515625" style="421" customWidth="1"/>
    <col min="5386" max="5386" width="13.85546875" style="421" customWidth="1"/>
    <col min="5387" max="5387" width="14.28515625" style="421" customWidth="1"/>
    <col min="5388" max="5388" width="14.7109375" style="421" customWidth="1"/>
    <col min="5389" max="5632" width="9" style="421"/>
    <col min="5633" max="5633" width="6" style="421" customWidth="1"/>
    <col min="5634" max="5635" width="9" style="421"/>
    <col min="5636" max="5636" width="14.140625" style="421" customWidth="1"/>
    <col min="5637" max="5637" width="9" style="421" customWidth="1"/>
    <col min="5638" max="5638" width="6.42578125" style="421" customWidth="1"/>
    <col min="5639" max="5639" width="13.28515625" style="421" customWidth="1"/>
    <col min="5640" max="5640" width="13.7109375" style="421" customWidth="1"/>
    <col min="5641" max="5641" width="14.28515625" style="421" customWidth="1"/>
    <col min="5642" max="5642" width="13.85546875" style="421" customWidth="1"/>
    <col min="5643" max="5643" width="14.28515625" style="421" customWidth="1"/>
    <col min="5644" max="5644" width="14.7109375" style="421" customWidth="1"/>
    <col min="5645" max="5888" width="9" style="421"/>
    <col min="5889" max="5889" width="6" style="421" customWidth="1"/>
    <col min="5890" max="5891" width="9" style="421"/>
    <col min="5892" max="5892" width="14.140625" style="421" customWidth="1"/>
    <col min="5893" max="5893" width="9" style="421" customWidth="1"/>
    <col min="5894" max="5894" width="6.42578125" style="421" customWidth="1"/>
    <col min="5895" max="5895" width="13.28515625" style="421" customWidth="1"/>
    <col min="5896" max="5896" width="13.7109375" style="421" customWidth="1"/>
    <col min="5897" max="5897" width="14.28515625" style="421" customWidth="1"/>
    <col min="5898" max="5898" width="13.85546875" style="421" customWidth="1"/>
    <col min="5899" max="5899" width="14.28515625" style="421" customWidth="1"/>
    <col min="5900" max="5900" width="14.7109375" style="421" customWidth="1"/>
    <col min="5901" max="6144" width="9" style="421"/>
    <col min="6145" max="6145" width="6" style="421" customWidth="1"/>
    <col min="6146" max="6147" width="9" style="421"/>
    <col min="6148" max="6148" width="14.140625" style="421" customWidth="1"/>
    <col min="6149" max="6149" width="9" style="421" customWidth="1"/>
    <col min="6150" max="6150" width="6.42578125" style="421" customWidth="1"/>
    <col min="6151" max="6151" width="13.28515625" style="421" customWidth="1"/>
    <col min="6152" max="6152" width="13.7109375" style="421" customWidth="1"/>
    <col min="6153" max="6153" width="14.28515625" style="421" customWidth="1"/>
    <col min="6154" max="6154" width="13.85546875" style="421" customWidth="1"/>
    <col min="6155" max="6155" width="14.28515625" style="421" customWidth="1"/>
    <col min="6156" max="6156" width="14.7109375" style="421" customWidth="1"/>
    <col min="6157" max="6400" width="9" style="421"/>
    <col min="6401" max="6401" width="6" style="421" customWidth="1"/>
    <col min="6402" max="6403" width="9" style="421"/>
    <col min="6404" max="6404" width="14.140625" style="421" customWidth="1"/>
    <col min="6405" max="6405" width="9" style="421" customWidth="1"/>
    <col min="6406" max="6406" width="6.42578125" style="421" customWidth="1"/>
    <col min="6407" max="6407" width="13.28515625" style="421" customWidth="1"/>
    <col min="6408" max="6408" width="13.7109375" style="421" customWidth="1"/>
    <col min="6409" max="6409" width="14.28515625" style="421" customWidth="1"/>
    <col min="6410" max="6410" width="13.85546875" style="421" customWidth="1"/>
    <col min="6411" max="6411" width="14.28515625" style="421" customWidth="1"/>
    <col min="6412" max="6412" width="14.7109375" style="421" customWidth="1"/>
    <col min="6413" max="6656" width="9" style="421"/>
    <col min="6657" max="6657" width="6" style="421" customWidth="1"/>
    <col min="6658" max="6659" width="9" style="421"/>
    <col min="6660" max="6660" width="14.140625" style="421" customWidth="1"/>
    <col min="6661" max="6661" width="9" style="421" customWidth="1"/>
    <col min="6662" max="6662" width="6.42578125" style="421" customWidth="1"/>
    <col min="6663" max="6663" width="13.28515625" style="421" customWidth="1"/>
    <col min="6664" max="6664" width="13.7109375" style="421" customWidth="1"/>
    <col min="6665" max="6665" width="14.28515625" style="421" customWidth="1"/>
    <col min="6666" max="6666" width="13.85546875" style="421" customWidth="1"/>
    <col min="6667" max="6667" width="14.28515625" style="421" customWidth="1"/>
    <col min="6668" max="6668" width="14.7109375" style="421" customWidth="1"/>
    <col min="6669" max="6912" width="9" style="421"/>
    <col min="6913" max="6913" width="6" style="421" customWidth="1"/>
    <col min="6914" max="6915" width="9" style="421"/>
    <col min="6916" max="6916" width="14.140625" style="421" customWidth="1"/>
    <col min="6917" max="6917" width="9" style="421" customWidth="1"/>
    <col min="6918" max="6918" width="6.42578125" style="421" customWidth="1"/>
    <col min="6919" max="6919" width="13.28515625" style="421" customWidth="1"/>
    <col min="6920" max="6920" width="13.7109375" style="421" customWidth="1"/>
    <col min="6921" max="6921" width="14.28515625" style="421" customWidth="1"/>
    <col min="6922" max="6922" width="13.85546875" style="421" customWidth="1"/>
    <col min="6923" max="6923" width="14.28515625" style="421" customWidth="1"/>
    <col min="6924" max="6924" width="14.7109375" style="421" customWidth="1"/>
    <col min="6925" max="7168" width="9" style="421"/>
    <col min="7169" max="7169" width="6" style="421" customWidth="1"/>
    <col min="7170" max="7171" width="9" style="421"/>
    <col min="7172" max="7172" width="14.140625" style="421" customWidth="1"/>
    <col min="7173" max="7173" width="9" style="421" customWidth="1"/>
    <col min="7174" max="7174" width="6.42578125" style="421" customWidth="1"/>
    <col min="7175" max="7175" width="13.28515625" style="421" customWidth="1"/>
    <col min="7176" max="7176" width="13.7109375" style="421" customWidth="1"/>
    <col min="7177" max="7177" width="14.28515625" style="421" customWidth="1"/>
    <col min="7178" max="7178" width="13.85546875" style="421" customWidth="1"/>
    <col min="7179" max="7179" width="14.28515625" style="421" customWidth="1"/>
    <col min="7180" max="7180" width="14.7109375" style="421" customWidth="1"/>
    <col min="7181" max="7424" width="9" style="421"/>
    <col min="7425" max="7425" width="6" style="421" customWidth="1"/>
    <col min="7426" max="7427" width="9" style="421"/>
    <col min="7428" max="7428" width="14.140625" style="421" customWidth="1"/>
    <col min="7429" max="7429" width="9" style="421" customWidth="1"/>
    <col min="7430" max="7430" width="6.42578125" style="421" customWidth="1"/>
    <col min="7431" max="7431" width="13.28515625" style="421" customWidth="1"/>
    <col min="7432" max="7432" width="13.7109375" style="421" customWidth="1"/>
    <col min="7433" max="7433" width="14.28515625" style="421" customWidth="1"/>
    <col min="7434" max="7434" width="13.85546875" style="421" customWidth="1"/>
    <col min="7435" max="7435" width="14.28515625" style="421" customWidth="1"/>
    <col min="7436" max="7436" width="14.7109375" style="421" customWidth="1"/>
    <col min="7437" max="7680" width="9" style="421"/>
    <col min="7681" max="7681" width="6" style="421" customWidth="1"/>
    <col min="7682" max="7683" width="9" style="421"/>
    <col min="7684" max="7684" width="14.140625" style="421" customWidth="1"/>
    <col min="7685" max="7685" width="9" style="421" customWidth="1"/>
    <col min="7686" max="7686" width="6.42578125" style="421" customWidth="1"/>
    <col min="7687" max="7687" width="13.28515625" style="421" customWidth="1"/>
    <col min="7688" max="7688" width="13.7109375" style="421" customWidth="1"/>
    <col min="7689" max="7689" width="14.28515625" style="421" customWidth="1"/>
    <col min="7690" max="7690" width="13.85546875" style="421" customWidth="1"/>
    <col min="7691" max="7691" width="14.28515625" style="421" customWidth="1"/>
    <col min="7692" max="7692" width="14.7109375" style="421" customWidth="1"/>
    <col min="7693" max="7936" width="9" style="421"/>
    <col min="7937" max="7937" width="6" style="421" customWidth="1"/>
    <col min="7938" max="7939" width="9" style="421"/>
    <col min="7940" max="7940" width="14.140625" style="421" customWidth="1"/>
    <col min="7941" max="7941" width="9" style="421" customWidth="1"/>
    <col min="7942" max="7942" width="6.42578125" style="421" customWidth="1"/>
    <col min="7943" max="7943" width="13.28515625" style="421" customWidth="1"/>
    <col min="7944" max="7944" width="13.7109375" style="421" customWidth="1"/>
    <col min="7945" max="7945" width="14.28515625" style="421" customWidth="1"/>
    <col min="7946" max="7946" width="13.85546875" style="421" customWidth="1"/>
    <col min="7947" max="7947" width="14.28515625" style="421" customWidth="1"/>
    <col min="7948" max="7948" width="14.7109375" style="421" customWidth="1"/>
    <col min="7949" max="8192" width="9" style="421"/>
    <col min="8193" max="8193" width="6" style="421" customWidth="1"/>
    <col min="8194" max="8195" width="9" style="421"/>
    <col min="8196" max="8196" width="14.140625" style="421" customWidth="1"/>
    <col min="8197" max="8197" width="9" style="421" customWidth="1"/>
    <col min="8198" max="8198" width="6.42578125" style="421" customWidth="1"/>
    <col min="8199" max="8199" width="13.28515625" style="421" customWidth="1"/>
    <col min="8200" max="8200" width="13.7109375" style="421" customWidth="1"/>
    <col min="8201" max="8201" width="14.28515625" style="421" customWidth="1"/>
    <col min="8202" max="8202" width="13.85546875" style="421" customWidth="1"/>
    <col min="8203" max="8203" width="14.28515625" style="421" customWidth="1"/>
    <col min="8204" max="8204" width="14.7109375" style="421" customWidth="1"/>
    <col min="8205" max="8448" width="9" style="421"/>
    <col min="8449" max="8449" width="6" style="421" customWidth="1"/>
    <col min="8450" max="8451" width="9" style="421"/>
    <col min="8452" max="8452" width="14.140625" style="421" customWidth="1"/>
    <col min="8453" max="8453" width="9" style="421" customWidth="1"/>
    <col min="8454" max="8454" width="6.42578125" style="421" customWidth="1"/>
    <col min="8455" max="8455" width="13.28515625" style="421" customWidth="1"/>
    <col min="8456" max="8456" width="13.7109375" style="421" customWidth="1"/>
    <col min="8457" max="8457" width="14.28515625" style="421" customWidth="1"/>
    <col min="8458" max="8458" width="13.85546875" style="421" customWidth="1"/>
    <col min="8459" max="8459" width="14.28515625" style="421" customWidth="1"/>
    <col min="8460" max="8460" width="14.7109375" style="421" customWidth="1"/>
    <col min="8461" max="8704" width="9" style="421"/>
    <col min="8705" max="8705" width="6" style="421" customWidth="1"/>
    <col min="8706" max="8707" width="9" style="421"/>
    <col min="8708" max="8708" width="14.140625" style="421" customWidth="1"/>
    <col min="8709" max="8709" width="9" style="421" customWidth="1"/>
    <col min="8710" max="8710" width="6.42578125" style="421" customWidth="1"/>
    <col min="8711" max="8711" width="13.28515625" style="421" customWidth="1"/>
    <col min="8712" max="8712" width="13.7109375" style="421" customWidth="1"/>
    <col min="8713" max="8713" width="14.28515625" style="421" customWidth="1"/>
    <col min="8714" max="8714" width="13.85546875" style="421" customWidth="1"/>
    <col min="8715" max="8715" width="14.28515625" style="421" customWidth="1"/>
    <col min="8716" max="8716" width="14.7109375" style="421" customWidth="1"/>
    <col min="8717" max="8960" width="9" style="421"/>
    <col min="8961" max="8961" width="6" style="421" customWidth="1"/>
    <col min="8962" max="8963" width="9" style="421"/>
    <col min="8964" max="8964" width="14.140625" style="421" customWidth="1"/>
    <col min="8965" max="8965" width="9" style="421" customWidth="1"/>
    <col min="8966" max="8966" width="6.42578125" style="421" customWidth="1"/>
    <col min="8967" max="8967" width="13.28515625" style="421" customWidth="1"/>
    <col min="8968" max="8968" width="13.7109375" style="421" customWidth="1"/>
    <col min="8969" max="8969" width="14.28515625" style="421" customWidth="1"/>
    <col min="8970" max="8970" width="13.85546875" style="421" customWidth="1"/>
    <col min="8971" max="8971" width="14.28515625" style="421" customWidth="1"/>
    <col min="8972" max="8972" width="14.7109375" style="421" customWidth="1"/>
    <col min="8973" max="9216" width="9" style="421"/>
    <col min="9217" max="9217" width="6" style="421" customWidth="1"/>
    <col min="9218" max="9219" width="9" style="421"/>
    <col min="9220" max="9220" width="14.140625" style="421" customWidth="1"/>
    <col min="9221" max="9221" width="9" style="421" customWidth="1"/>
    <col min="9222" max="9222" width="6.42578125" style="421" customWidth="1"/>
    <col min="9223" max="9223" width="13.28515625" style="421" customWidth="1"/>
    <col min="9224" max="9224" width="13.7109375" style="421" customWidth="1"/>
    <col min="9225" max="9225" width="14.28515625" style="421" customWidth="1"/>
    <col min="9226" max="9226" width="13.85546875" style="421" customWidth="1"/>
    <col min="9227" max="9227" width="14.28515625" style="421" customWidth="1"/>
    <col min="9228" max="9228" width="14.7109375" style="421" customWidth="1"/>
    <col min="9229" max="9472" width="9" style="421"/>
    <col min="9473" max="9473" width="6" style="421" customWidth="1"/>
    <col min="9474" max="9475" width="9" style="421"/>
    <col min="9476" max="9476" width="14.140625" style="421" customWidth="1"/>
    <col min="9477" max="9477" width="9" style="421" customWidth="1"/>
    <col min="9478" max="9478" width="6.42578125" style="421" customWidth="1"/>
    <col min="9479" max="9479" width="13.28515625" style="421" customWidth="1"/>
    <col min="9480" max="9480" width="13.7109375" style="421" customWidth="1"/>
    <col min="9481" max="9481" width="14.28515625" style="421" customWidth="1"/>
    <col min="9482" max="9482" width="13.85546875" style="421" customWidth="1"/>
    <col min="9483" max="9483" width="14.28515625" style="421" customWidth="1"/>
    <col min="9484" max="9484" width="14.7109375" style="421" customWidth="1"/>
    <col min="9485" max="9728" width="9" style="421"/>
    <col min="9729" max="9729" width="6" style="421" customWidth="1"/>
    <col min="9730" max="9731" width="9" style="421"/>
    <col min="9732" max="9732" width="14.140625" style="421" customWidth="1"/>
    <col min="9733" max="9733" width="9" style="421" customWidth="1"/>
    <col min="9734" max="9734" width="6.42578125" style="421" customWidth="1"/>
    <col min="9735" max="9735" width="13.28515625" style="421" customWidth="1"/>
    <col min="9736" max="9736" width="13.7109375" style="421" customWidth="1"/>
    <col min="9737" max="9737" width="14.28515625" style="421" customWidth="1"/>
    <col min="9738" max="9738" width="13.85546875" style="421" customWidth="1"/>
    <col min="9739" max="9739" width="14.28515625" style="421" customWidth="1"/>
    <col min="9740" max="9740" width="14.7109375" style="421" customWidth="1"/>
    <col min="9741" max="9984" width="9" style="421"/>
    <col min="9985" max="9985" width="6" style="421" customWidth="1"/>
    <col min="9986" max="9987" width="9" style="421"/>
    <col min="9988" max="9988" width="14.140625" style="421" customWidth="1"/>
    <col min="9989" max="9989" width="9" style="421" customWidth="1"/>
    <col min="9990" max="9990" width="6.42578125" style="421" customWidth="1"/>
    <col min="9991" max="9991" width="13.28515625" style="421" customWidth="1"/>
    <col min="9992" max="9992" width="13.7109375" style="421" customWidth="1"/>
    <col min="9993" max="9993" width="14.28515625" style="421" customWidth="1"/>
    <col min="9994" max="9994" width="13.85546875" style="421" customWidth="1"/>
    <col min="9995" max="9995" width="14.28515625" style="421" customWidth="1"/>
    <col min="9996" max="9996" width="14.7109375" style="421" customWidth="1"/>
    <col min="9997" max="10240" width="9" style="421"/>
    <col min="10241" max="10241" width="6" style="421" customWidth="1"/>
    <col min="10242" max="10243" width="9" style="421"/>
    <col min="10244" max="10244" width="14.140625" style="421" customWidth="1"/>
    <col min="10245" max="10245" width="9" style="421" customWidth="1"/>
    <col min="10246" max="10246" width="6.42578125" style="421" customWidth="1"/>
    <col min="10247" max="10247" width="13.28515625" style="421" customWidth="1"/>
    <col min="10248" max="10248" width="13.7109375" style="421" customWidth="1"/>
    <col min="10249" max="10249" width="14.28515625" style="421" customWidth="1"/>
    <col min="10250" max="10250" width="13.85546875" style="421" customWidth="1"/>
    <col min="10251" max="10251" width="14.28515625" style="421" customWidth="1"/>
    <col min="10252" max="10252" width="14.7109375" style="421" customWidth="1"/>
    <col min="10253" max="10496" width="9" style="421"/>
    <col min="10497" max="10497" width="6" style="421" customWidth="1"/>
    <col min="10498" max="10499" width="9" style="421"/>
    <col min="10500" max="10500" width="14.140625" style="421" customWidth="1"/>
    <col min="10501" max="10501" width="9" style="421" customWidth="1"/>
    <col min="10502" max="10502" width="6.42578125" style="421" customWidth="1"/>
    <col min="10503" max="10503" width="13.28515625" style="421" customWidth="1"/>
    <col min="10504" max="10504" width="13.7109375" style="421" customWidth="1"/>
    <col min="10505" max="10505" width="14.28515625" style="421" customWidth="1"/>
    <col min="10506" max="10506" width="13.85546875" style="421" customWidth="1"/>
    <col min="10507" max="10507" width="14.28515625" style="421" customWidth="1"/>
    <col min="10508" max="10508" width="14.7109375" style="421" customWidth="1"/>
    <col min="10509" max="10752" width="9" style="421"/>
    <col min="10753" max="10753" width="6" style="421" customWidth="1"/>
    <col min="10754" max="10755" width="9" style="421"/>
    <col min="10756" max="10756" width="14.140625" style="421" customWidth="1"/>
    <col min="10757" max="10757" width="9" style="421" customWidth="1"/>
    <col min="10758" max="10758" width="6.42578125" style="421" customWidth="1"/>
    <col min="10759" max="10759" width="13.28515625" style="421" customWidth="1"/>
    <col min="10760" max="10760" width="13.7109375" style="421" customWidth="1"/>
    <col min="10761" max="10761" width="14.28515625" style="421" customWidth="1"/>
    <col min="10762" max="10762" width="13.85546875" style="421" customWidth="1"/>
    <col min="10763" max="10763" width="14.28515625" style="421" customWidth="1"/>
    <col min="10764" max="10764" width="14.7109375" style="421" customWidth="1"/>
    <col min="10765" max="11008" width="9" style="421"/>
    <col min="11009" max="11009" width="6" style="421" customWidth="1"/>
    <col min="11010" max="11011" width="9" style="421"/>
    <col min="11012" max="11012" width="14.140625" style="421" customWidth="1"/>
    <col min="11013" max="11013" width="9" style="421" customWidth="1"/>
    <col min="11014" max="11014" width="6.42578125" style="421" customWidth="1"/>
    <col min="11015" max="11015" width="13.28515625" style="421" customWidth="1"/>
    <col min="11016" max="11016" width="13.7109375" style="421" customWidth="1"/>
    <col min="11017" max="11017" width="14.28515625" style="421" customWidth="1"/>
    <col min="11018" max="11018" width="13.85546875" style="421" customWidth="1"/>
    <col min="11019" max="11019" width="14.28515625" style="421" customWidth="1"/>
    <col min="11020" max="11020" width="14.7109375" style="421" customWidth="1"/>
    <col min="11021" max="11264" width="9" style="421"/>
    <col min="11265" max="11265" width="6" style="421" customWidth="1"/>
    <col min="11266" max="11267" width="9" style="421"/>
    <col min="11268" max="11268" width="14.140625" style="421" customWidth="1"/>
    <col min="11269" max="11269" width="9" style="421" customWidth="1"/>
    <col min="11270" max="11270" width="6.42578125" style="421" customWidth="1"/>
    <col min="11271" max="11271" width="13.28515625" style="421" customWidth="1"/>
    <col min="11272" max="11272" width="13.7109375" style="421" customWidth="1"/>
    <col min="11273" max="11273" width="14.28515625" style="421" customWidth="1"/>
    <col min="11274" max="11274" width="13.85546875" style="421" customWidth="1"/>
    <col min="11275" max="11275" width="14.28515625" style="421" customWidth="1"/>
    <col min="11276" max="11276" width="14.7109375" style="421" customWidth="1"/>
    <col min="11277" max="11520" width="9" style="421"/>
    <col min="11521" max="11521" width="6" style="421" customWidth="1"/>
    <col min="11522" max="11523" width="9" style="421"/>
    <col min="11524" max="11524" width="14.140625" style="421" customWidth="1"/>
    <col min="11525" max="11525" width="9" style="421" customWidth="1"/>
    <col min="11526" max="11526" width="6.42578125" style="421" customWidth="1"/>
    <col min="11527" max="11527" width="13.28515625" style="421" customWidth="1"/>
    <col min="11528" max="11528" width="13.7109375" style="421" customWidth="1"/>
    <col min="11529" max="11529" width="14.28515625" style="421" customWidth="1"/>
    <col min="11530" max="11530" width="13.85546875" style="421" customWidth="1"/>
    <col min="11531" max="11531" width="14.28515625" style="421" customWidth="1"/>
    <col min="11532" max="11532" width="14.7109375" style="421" customWidth="1"/>
    <col min="11533" max="11776" width="9" style="421"/>
    <col min="11777" max="11777" width="6" style="421" customWidth="1"/>
    <col min="11778" max="11779" width="9" style="421"/>
    <col min="11780" max="11780" width="14.140625" style="421" customWidth="1"/>
    <col min="11781" max="11781" width="9" style="421" customWidth="1"/>
    <col min="11782" max="11782" width="6.42578125" style="421" customWidth="1"/>
    <col min="11783" max="11783" width="13.28515625" style="421" customWidth="1"/>
    <col min="11784" max="11784" width="13.7109375" style="421" customWidth="1"/>
    <col min="11785" max="11785" width="14.28515625" style="421" customWidth="1"/>
    <col min="11786" max="11786" width="13.85546875" style="421" customWidth="1"/>
    <col min="11787" max="11787" width="14.28515625" style="421" customWidth="1"/>
    <col min="11788" max="11788" width="14.7109375" style="421" customWidth="1"/>
    <col min="11789" max="12032" width="9" style="421"/>
    <col min="12033" max="12033" width="6" style="421" customWidth="1"/>
    <col min="12034" max="12035" width="9" style="421"/>
    <col min="12036" max="12036" width="14.140625" style="421" customWidth="1"/>
    <col min="12037" max="12037" width="9" style="421" customWidth="1"/>
    <col min="12038" max="12038" width="6.42578125" style="421" customWidth="1"/>
    <col min="12039" max="12039" width="13.28515625" style="421" customWidth="1"/>
    <col min="12040" max="12040" width="13.7109375" style="421" customWidth="1"/>
    <col min="12041" max="12041" width="14.28515625" style="421" customWidth="1"/>
    <col min="12042" max="12042" width="13.85546875" style="421" customWidth="1"/>
    <col min="12043" max="12043" width="14.28515625" style="421" customWidth="1"/>
    <col min="12044" max="12044" width="14.7109375" style="421" customWidth="1"/>
    <col min="12045" max="12288" width="9" style="421"/>
    <col min="12289" max="12289" width="6" style="421" customWidth="1"/>
    <col min="12290" max="12291" width="9" style="421"/>
    <col min="12292" max="12292" width="14.140625" style="421" customWidth="1"/>
    <col min="12293" max="12293" width="9" style="421" customWidth="1"/>
    <col min="12294" max="12294" width="6.42578125" style="421" customWidth="1"/>
    <col min="12295" max="12295" width="13.28515625" style="421" customWidth="1"/>
    <col min="12296" max="12296" width="13.7109375" style="421" customWidth="1"/>
    <col min="12297" max="12297" width="14.28515625" style="421" customWidth="1"/>
    <col min="12298" max="12298" width="13.85546875" style="421" customWidth="1"/>
    <col min="12299" max="12299" width="14.28515625" style="421" customWidth="1"/>
    <col min="12300" max="12300" width="14.7109375" style="421" customWidth="1"/>
    <col min="12301" max="12544" width="9" style="421"/>
    <col min="12545" max="12545" width="6" style="421" customWidth="1"/>
    <col min="12546" max="12547" width="9" style="421"/>
    <col min="12548" max="12548" width="14.140625" style="421" customWidth="1"/>
    <col min="12549" max="12549" width="9" style="421" customWidth="1"/>
    <col min="12550" max="12550" width="6.42578125" style="421" customWidth="1"/>
    <col min="12551" max="12551" width="13.28515625" style="421" customWidth="1"/>
    <col min="12552" max="12552" width="13.7109375" style="421" customWidth="1"/>
    <col min="12553" max="12553" width="14.28515625" style="421" customWidth="1"/>
    <col min="12554" max="12554" width="13.85546875" style="421" customWidth="1"/>
    <col min="12555" max="12555" width="14.28515625" style="421" customWidth="1"/>
    <col min="12556" max="12556" width="14.7109375" style="421" customWidth="1"/>
    <col min="12557" max="12800" width="9" style="421"/>
    <col min="12801" max="12801" width="6" style="421" customWidth="1"/>
    <col min="12802" max="12803" width="9" style="421"/>
    <col min="12804" max="12804" width="14.140625" style="421" customWidth="1"/>
    <col min="12805" max="12805" width="9" style="421" customWidth="1"/>
    <col min="12806" max="12806" width="6.42578125" style="421" customWidth="1"/>
    <col min="12807" max="12807" width="13.28515625" style="421" customWidth="1"/>
    <col min="12808" max="12808" width="13.7109375" style="421" customWidth="1"/>
    <col min="12809" max="12809" width="14.28515625" style="421" customWidth="1"/>
    <col min="12810" max="12810" width="13.85546875" style="421" customWidth="1"/>
    <col min="12811" max="12811" width="14.28515625" style="421" customWidth="1"/>
    <col min="12812" max="12812" width="14.7109375" style="421" customWidth="1"/>
    <col min="12813" max="13056" width="9" style="421"/>
    <col min="13057" max="13057" width="6" style="421" customWidth="1"/>
    <col min="13058" max="13059" width="9" style="421"/>
    <col min="13060" max="13060" width="14.140625" style="421" customWidth="1"/>
    <col min="13061" max="13061" width="9" style="421" customWidth="1"/>
    <col min="13062" max="13062" width="6.42578125" style="421" customWidth="1"/>
    <col min="13063" max="13063" width="13.28515625" style="421" customWidth="1"/>
    <col min="13064" max="13064" width="13.7109375" style="421" customWidth="1"/>
    <col min="13065" max="13065" width="14.28515625" style="421" customWidth="1"/>
    <col min="13066" max="13066" width="13.85546875" style="421" customWidth="1"/>
    <col min="13067" max="13067" width="14.28515625" style="421" customWidth="1"/>
    <col min="13068" max="13068" width="14.7109375" style="421" customWidth="1"/>
    <col min="13069" max="13312" width="9" style="421"/>
    <col min="13313" max="13313" width="6" style="421" customWidth="1"/>
    <col min="13314" max="13315" width="9" style="421"/>
    <col min="13316" max="13316" width="14.140625" style="421" customWidth="1"/>
    <col min="13317" max="13317" width="9" style="421" customWidth="1"/>
    <col min="13318" max="13318" width="6.42578125" style="421" customWidth="1"/>
    <col min="13319" max="13319" width="13.28515625" style="421" customWidth="1"/>
    <col min="13320" max="13320" width="13.7109375" style="421" customWidth="1"/>
    <col min="13321" max="13321" width="14.28515625" style="421" customWidth="1"/>
    <col min="13322" max="13322" width="13.85546875" style="421" customWidth="1"/>
    <col min="13323" max="13323" width="14.28515625" style="421" customWidth="1"/>
    <col min="13324" max="13324" width="14.7109375" style="421" customWidth="1"/>
    <col min="13325" max="13568" width="9" style="421"/>
    <col min="13569" max="13569" width="6" style="421" customWidth="1"/>
    <col min="13570" max="13571" width="9" style="421"/>
    <col min="13572" max="13572" width="14.140625" style="421" customWidth="1"/>
    <col min="13573" max="13573" width="9" style="421" customWidth="1"/>
    <col min="13574" max="13574" width="6.42578125" style="421" customWidth="1"/>
    <col min="13575" max="13575" width="13.28515625" style="421" customWidth="1"/>
    <col min="13576" max="13576" width="13.7109375" style="421" customWidth="1"/>
    <col min="13577" max="13577" width="14.28515625" style="421" customWidth="1"/>
    <col min="13578" max="13578" width="13.85546875" style="421" customWidth="1"/>
    <col min="13579" max="13579" width="14.28515625" style="421" customWidth="1"/>
    <col min="13580" max="13580" width="14.7109375" style="421" customWidth="1"/>
    <col min="13581" max="13824" width="9" style="421"/>
    <col min="13825" max="13825" width="6" style="421" customWidth="1"/>
    <col min="13826" max="13827" width="9" style="421"/>
    <col min="13828" max="13828" width="14.140625" style="421" customWidth="1"/>
    <col min="13829" max="13829" width="9" style="421" customWidth="1"/>
    <col min="13830" max="13830" width="6.42578125" style="421" customWidth="1"/>
    <col min="13831" max="13831" width="13.28515625" style="421" customWidth="1"/>
    <col min="13832" max="13832" width="13.7109375" style="421" customWidth="1"/>
    <col min="13833" max="13833" width="14.28515625" style="421" customWidth="1"/>
    <col min="13834" max="13834" width="13.85546875" style="421" customWidth="1"/>
    <col min="13835" max="13835" width="14.28515625" style="421" customWidth="1"/>
    <col min="13836" max="13836" width="14.7109375" style="421" customWidth="1"/>
    <col min="13837" max="14080" width="9" style="421"/>
    <col min="14081" max="14081" width="6" style="421" customWidth="1"/>
    <col min="14082" max="14083" width="9" style="421"/>
    <col min="14084" max="14084" width="14.140625" style="421" customWidth="1"/>
    <col min="14085" max="14085" width="9" style="421" customWidth="1"/>
    <col min="14086" max="14086" width="6.42578125" style="421" customWidth="1"/>
    <col min="14087" max="14087" width="13.28515625" style="421" customWidth="1"/>
    <col min="14088" max="14088" width="13.7109375" style="421" customWidth="1"/>
    <col min="14089" max="14089" width="14.28515625" style="421" customWidth="1"/>
    <col min="14090" max="14090" width="13.85546875" style="421" customWidth="1"/>
    <col min="14091" max="14091" width="14.28515625" style="421" customWidth="1"/>
    <col min="14092" max="14092" width="14.7109375" style="421" customWidth="1"/>
    <col min="14093" max="14336" width="9" style="421"/>
    <col min="14337" max="14337" width="6" style="421" customWidth="1"/>
    <col min="14338" max="14339" width="9" style="421"/>
    <col min="14340" max="14340" width="14.140625" style="421" customWidth="1"/>
    <col min="14341" max="14341" width="9" style="421" customWidth="1"/>
    <col min="14342" max="14342" width="6.42578125" style="421" customWidth="1"/>
    <col min="14343" max="14343" width="13.28515625" style="421" customWidth="1"/>
    <col min="14344" max="14344" width="13.7109375" style="421" customWidth="1"/>
    <col min="14345" max="14345" width="14.28515625" style="421" customWidth="1"/>
    <col min="14346" max="14346" width="13.85546875" style="421" customWidth="1"/>
    <col min="14347" max="14347" width="14.28515625" style="421" customWidth="1"/>
    <col min="14348" max="14348" width="14.7109375" style="421" customWidth="1"/>
    <col min="14349" max="14592" width="9" style="421"/>
    <col min="14593" max="14593" width="6" style="421" customWidth="1"/>
    <col min="14594" max="14595" width="9" style="421"/>
    <col min="14596" max="14596" width="14.140625" style="421" customWidth="1"/>
    <col min="14597" max="14597" width="9" style="421" customWidth="1"/>
    <col min="14598" max="14598" width="6.42578125" style="421" customWidth="1"/>
    <col min="14599" max="14599" width="13.28515625" style="421" customWidth="1"/>
    <col min="14600" max="14600" width="13.7109375" style="421" customWidth="1"/>
    <col min="14601" max="14601" width="14.28515625" style="421" customWidth="1"/>
    <col min="14602" max="14602" width="13.85546875" style="421" customWidth="1"/>
    <col min="14603" max="14603" width="14.28515625" style="421" customWidth="1"/>
    <col min="14604" max="14604" width="14.7109375" style="421" customWidth="1"/>
    <col min="14605" max="14848" width="9" style="421"/>
    <col min="14849" max="14849" width="6" style="421" customWidth="1"/>
    <col min="14850" max="14851" width="9" style="421"/>
    <col min="14852" max="14852" width="14.140625" style="421" customWidth="1"/>
    <col min="14853" max="14853" width="9" style="421" customWidth="1"/>
    <col min="14854" max="14854" width="6.42578125" style="421" customWidth="1"/>
    <col min="14855" max="14855" width="13.28515625" style="421" customWidth="1"/>
    <col min="14856" max="14856" width="13.7109375" style="421" customWidth="1"/>
    <col min="14857" max="14857" width="14.28515625" style="421" customWidth="1"/>
    <col min="14858" max="14858" width="13.85546875" style="421" customWidth="1"/>
    <col min="14859" max="14859" width="14.28515625" style="421" customWidth="1"/>
    <col min="14860" max="14860" width="14.7109375" style="421" customWidth="1"/>
    <col min="14861" max="15104" width="9" style="421"/>
    <col min="15105" max="15105" width="6" style="421" customWidth="1"/>
    <col min="15106" max="15107" width="9" style="421"/>
    <col min="15108" max="15108" width="14.140625" style="421" customWidth="1"/>
    <col min="15109" max="15109" width="9" style="421" customWidth="1"/>
    <col min="15110" max="15110" width="6.42578125" style="421" customWidth="1"/>
    <col min="15111" max="15111" width="13.28515625" style="421" customWidth="1"/>
    <col min="15112" max="15112" width="13.7109375" style="421" customWidth="1"/>
    <col min="15113" max="15113" width="14.28515625" style="421" customWidth="1"/>
    <col min="15114" max="15114" width="13.85546875" style="421" customWidth="1"/>
    <col min="15115" max="15115" width="14.28515625" style="421" customWidth="1"/>
    <col min="15116" max="15116" width="14.7109375" style="421" customWidth="1"/>
    <col min="15117" max="15360" width="9" style="421"/>
    <col min="15361" max="15361" width="6" style="421" customWidth="1"/>
    <col min="15362" max="15363" width="9" style="421"/>
    <col min="15364" max="15364" width="14.140625" style="421" customWidth="1"/>
    <col min="15365" max="15365" width="9" style="421" customWidth="1"/>
    <col min="15366" max="15366" width="6.42578125" style="421" customWidth="1"/>
    <col min="15367" max="15367" width="13.28515625" style="421" customWidth="1"/>
    <col min="15368" max="15368" width="13.7109375" style="421" customWidth="1"/>
    <col min="15369" max="15369" width="14.28515625" style="421" customWidth="1"/>
    <col min="15370" max="15370" width="13.85546875" style="421" customWidth="1"/>
    <col min="15371" max="15371" width="14.28515625" style="421" customWidth="1"/>
    <col min="15372" max="15372" width="14.7109375" style="421" customWidth="1"/>
    <col min="15373" max="15616" width="9" style="421"/>
    <col min="15617" max="15617" width="6" style="421" customWidth="1"/>
    <col min="15618" max="15619" width="9" style="421"/>
    <col min="15620" max="15620" width="14.140625" style="421" customWidth="1"/>
    <col min="15621" max="15621" width="9" style="421" customWidth="1"/>
    <col min="15622" max="15622" width="6.42578125" style="421" customWidth="1"/>
    <col min="15623" max="15623" width="13.28515625" style="421" customWidth="1"/>
    <col min="15624" max="15624" width="13.7109375" style="421" customWidth="1"/>
    <col min="15625" max="15625" width="14.28515625" style="421" customWidth="1"/>
    <col min="15626" max="15626" width="13.85546875" style="421" customWidth="1"/>
    <col min="15627" max="15627" width="14.28515625" style="421" customWidth="1"/>
    <col min="15628" max="15628" width="14.7109375" style="421" customWidth="1"/>
    <col min="15629" max="15872" width="9" style="421"/>
    <col min="15873" max="15873" width="6" style="421" customWidth="1"/>
    <col min="15874" max="15875" width="9" style="421"/>
    <col min="15876" max="15876" width="14.140625" style="421" customWidth="1"/>
    <col min="15877" max="15877" width="9" style="421" customWidth="1"/>
    <col min="15878" max="15878" width="6.42578125" style="421" customWidth="1"/>
    <col min="15879" max="15879" width="13.28515625" style="421" customWidth="1"/>
    <col min="15880" max="15880" width="13.7109375" style="421" customWidth="1"/>
    <col min="15881" max="15881" width="14.28515625" style="421" customWidth="1"/>
    <col min="15882" max="15882" width="13.85546875" style="421" customWidth="1"/>
    <col min="15883" max="15883" width="14.28515625" style="421" customWidth="1"/>
    <col min="15884" max="15884" width="14.7109375" style="421" customWidth="1"/>
    <col min="15885" max="16128" width="9" style="421"/>
    <col min="16129" max="16129" width="6" style="421" customWidth="1"/>
    <col min="16130" max="16131" width="9" style="421"/>
    <col min="16132" max="16132" width="14.140625" style="421" customWidth="1"/>
    <col min="16133" max="16133" width="9" style="421" customWidth="1"/>
    <col min="16134" max="16134" width="6.42578125" style="421" customWidth="1"/>
    <col min="16135" max="16135" width="13.28515625" style="421" customWidth="1"/>
    <col min="16136" max="16136" width="13.7109375" style="421" customWidth="1"/>
    <col min="16137" max="16137" width="14.28515625" style="421" customWidth="1"/>
    <col min="16138" max="16138" width="13.85546875" style="421" customWidth="1"/>
    <col min="16139" max="16139" width="14.28515625" style="421" customWidth="1"/>
    <col min="16140" max="16140" width="14.7109375" style="421" customWidth="1"/>
    <col min="16141" max="16384" width="9" style="421"/>
  </cols>
  <sheetData>
    <row r="1" spans="1:17" ht="20.25" customHeight="1">
      <c r="A1" s="519" t="s">
        <v>384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</row>
    <row r="2" spans="1:17" ht="13.5" customHeight="1">
      <c r="A2" s="520" t="s">
        <v>385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</row>
    <row r="3" spans="1:17" ht="13.5" customHeight="1"/>
    <row r="4" spans="1:17">
      <c r="A4" s="520" t="s">
        <v>386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</row>
    <row r="5" spans="1:17" ht="7.5" customHeight="1">
      <c r="G5" s="425"/>
      <c r="H5" s="425"/>
      <c r="I5" s="425"/>
      <c r="J5" s="425"/>
      <c r="K5" s="426"/>
    </row>
    <row r="6" spans="1:17">
      <c r="A6" s="521" t="s">
        <v>387</v>
      </c>
      <c r="B6" s="522"/>
      <c r="C6" s="522"/>
      <c r="D6" s="523"/>
      <c r="E6" s="427" t="s">
        <v>3</v>
      </c>
      <c r="F6" s="427" t="s">
        <v>388</v>
      </c>
      <c r="G6" s="428" t="s">
        <v>389</v>
      </c>
      <c r="H6" s="429" t="s">
        <v>390</v>
      </c>
      <c r="I6" s="430"/>
      <c r="J6" s="431"/>
      <c r="K6" s="432" t="s">
        <v>391</v>
      </c>
    </row>
    <row r="7" spans="1:17" ht="13.5" customHeight="1">
      <c r="A7" s="524"/>
      <c r="B7" s="525"/>
      <c r="C7" s="525"/>
      <c r="D7" s="526"/>
      <c r="E7" s="433" t="s">
        <v>392</v>
      </c>
      <c r="F7" s="433" t="s">
        <v>8</v>
      </c>
      <c r="G7" s="434" t="s">
        <v>393</v>
      </c>
      <c r="H7" s="435" t="s">
        <v>394</v>
      </c>
      <c r="I7" s="435" t="s">
        <v>395</v>
      </c>
      <c r="J7" s="436" t="s">
        <v>7</v>
      </c>
      <c r="K7" s="437" t="s">
        <v>396</v>
      </c>
    </row>
    <row r="8" spans="1:17" ht="18.75" customHeight="1">
      <c r="A8" s="438" t="s">
        <v>397</v>
      </c>
      <c r="B8" s="438"/>
      <c r="C8" s="438"/>
      <c r="D8" s="439"/>
      <c r="E8" s="440"/>
      <c r="F8" s="439"/>
      <c r="G8" s="441">
        <v>2082390.25</v>
      </c>
      <c r="H8" s="441">
        <v>0</v>
      </c>
      <c r="I8" s="441"/>
      <c r="J8" s="441">
        <v>2205763.9</v>
      </c>
      <c r="K8" s="442"/>
    </row>
    <row r="9" spans="1:17" ht="15" customHeight="1">
      <c r="A9" s="438" t="s">
        <v>398</v>
      </c>
      <c r="B9" s="438"/>
      <c r="C9" s="438"/>
      <c r="D9" s="439"/>
      <c r="E9" s="440"/>
      <c r="F9" s="439"/>
      <c r="G9" s="443"/>
      <c r="H9" s="441">
        <v>0</v>
      </c>
      <c r="I9" s="441"/>
      <c r="J9" s="441">
        <v>-2346686</v>
      </c>
      <c r="K9" s="442"/>
    </row>
    <row r="10" spans="1:17" hidden="1">
      <c r="A10" s="439" t="s">
        <v>399</v>
      </c>
      <c r="B10" s="438"/>
      <c r="C10" s="438"/>
      <c r="D10" s="439"/>
      <c r="E10" s="440"/>
      <c r="F10" s="439"/>
      <c r="G10" s="443"/>
      <c r="H10" s="441">
        <v>0</v>
      </c>
      <c r="I10" s="441">
        <f>SUM(J10-H10)</f>
        <v>0</v>
      </c>
      <c r="J10" s="441"/>
      <c r="K10" s="442"/>
    </row>
    <row r="11" spans="1:17">
      <c r="A11" s="527" t="s">
        <v>400</v>
      </c>
      <c r="B11" s="528"/>
      <c r="C11" s="528"/>
      <c r="D11" s="529"/>
      <c r="E11" s="440"/>
      <c r="F11" s="439"/>
      <c r="G11" s="441">
        <v>701475</v>
      </c>
      <c r="H11" s="441"/>
      <c r="I11" s="441"/>
      <c r="J11" s="441"/>
      <c r="K11" s="442"/>
    </row>
    <row r="12" spans="1:17">
      <c r="A12" s="438" t="s">
        <v>401</v>
      </c>
      <c r="B12" s="438"/>
      <c r="C12" s="438"/>
      <c r="D12" s="439"/>
      <c r="E12" s="444"/>
      <c r="F12" s="439"/>
      <c r="G12" s="441"/>
      <c r="H12" s="441"/>
      <c r="I12" s="441"/>
      <c r="J12" s="441"/>
      <c r="K12" s="445"/>
      <c r="M12" s="446"/>
      <c r="N12" s="446"/>
      <c r="O12" s="446"/>
      <c r="P12" s="446"/>
      <c r="Q12" s="446"/>
    </row>
    <row r="13" spans="1:17" ht="18" customHeight="1">
      <c r="A13" s="447">
        <v>2.1</v>
      </c>
      <c r="B13" s="447" t="s">
        <v>402</v>
      </c>
      <c r="C13" s="447"/>
      <c r="D13" s="439"/>
      <c r="E13" s="444"/>
      <c r="F13" s="439"/>
      <c r="G13" s="441"/>
      <c r="H13" s="441"/>
      <c r="I13" s="441"/>
      <c r="J13" s="441"/>
      <c r="K13" s="445"/>
      <c r="M13" s="446"/>
      <c r="N13" s="446"/>
      <c r="O13" s="446"/>
      <c r="P13" s="446"/>
      <c r="Q13" s="446"/>
    </row>
    <row r="14" spans="1:17" ht="17.25" customHeight="1">
      <c r="A14" s="447" t="s">
        <v>403</v>
      </c>
      <c r="B14" s="447"/>
      <c r="C14" s="438"/>
      <c r="D14" s="439"/>
      <c r="E14" s="444"/>
      <c r="F14" s="439"/>
      <c r="G14" s="443">
        <f>SUM(G15:G37)</f>
        <v>950874.97</v>
      </c>
      <c r="H14" s="443">
        <f>SUM(H15:H37)</f>
        <v>764885</v>
      </c>
      <c r="I14" s="443">
        <f>SUM(I15:I37)</f>
        <v>455415.00000000006</v>
      </c>
      <c r="J14" s="443">
        <f>SUM(J15:J37)</f>
        <v>1220000</v>
      </c>
      <c r="K14" s="443">
        <f>SUM(K15:K37)</f>
        <v>1463000</v>
      </c>
      <c r="M14" s="421" t="s">
        <v>404</v>
      </c>
    </row>
    <row r="15" spans="1:17" ht="9.75" customHeight="1">
      <c r="A15" s="447"/>
      <c r="B15" s="447"/>
      <c r="C15" s="438"/>
      <c r="D15" s="439"/>
      <c r="E15" s="444"/>
      <c r="F15" s="439"/>
      <c r="G15" s="443"/>
      <c r="H15" s="443"/>
      <c r="I15" s="443"/>
      <c r="J15" s="443"/>
      <c r="K15" s="442"/>
    </row>
    <row r="16" spans="1:17" ht="12.95" customHeight="1">
      <c r="A16" s="438" t="s">
        <v>405</v>
      </c>
      <c r="B16" s="439"/>
      <c r="C16" s="439"/>
      <c r="D16" s="439"/>
      <c r="E16" s="444"/>
      <c r="F16" s="439"/>
      <c r="G16" s="441"/>
      <c r="H16" s="441"/>
      <c r="I16" s="441"/>
      <c r="J16" s="441"/>
      <c r="K16" s="445"/>
    </row>
    <row r="17" spans="1:12">
      <c r="A17" s="439" t="s">
        <v>406</v>
      </c>
      <c r="B17" s="439"/>
      <c r="C17" s="439"/>
      <c r="D17" s="439"/>
      <c r="E17" s="444"/>
      <c r="F17" s="439"/>
      <c r="G17" s="441"/>
      <c r="H17" s="441"/>
      <c r="I17" s="441">
        <f t="shared" ref="I17:I37" si="0">SUM(J17-H17)</f>
        <v>3000</v>
      </c>
      <c r="J17" s="445">
        <v>3000</v>
      </c>
      <c r="K17" s="445">
        <v>5000</v>
      </c>
      <c r="L17" s="448"/>
    </row>
    <row r="18" spans="1:12">
      <c r="A18" s="439" t="s">
        <v>407</v>
      </c>
      <c r="B18" s="439"/>
      <c r="C18" s="439"/>
      <c r="D18" s="439"/>
      <c r="E18" s="444" t="s">
        <v>408</v>
      </c>
      <c r="F18" s="449" t="s">
        <v>409</v>
      </c>
      <c r="G18" s="445">
        <v>454181.86</v>
      </c>
      <c r="H18" s="441">
        <v>153664.74</v>
      </c>
      <c r="I18" s="441">
        <f t="shared" si="0"/>
        <v>96335.260000000009</v>
      </c>
      <c r="J18" s="445">
        <v>250000</v>
      </c>
      <c r="K18" s="445">
        <v>300000</v>
      </c>
    </row>
    <row r="19" spans="1:12">
      <c r="A19" s="439" t="s">
        <v>410</v>
      </c>
      <c r="B19" s="439"/>
      <c r="C19" s="439"/>
      <c r="D19" s="439"/>
      <c r="E19" s="444" t="s">
        <v>408</v>
      </c>
      <c r="F19" s="449" t="s">
        <v>409</v>
      </c>
      <c r="G19" s="441"/>
      <c r="H19" s="441">
        <v>129525.72</v>
      </c>
      <c r="I19" s="441">
        <f t="shared" si="0"/>
        <v>170474.28</v>
      </c>
      <c r="J19" s="445">
        <v>300000</v>
      </c>
      <c r="K19" s="445">
        <v>350000</v>
      </c>
    </row>
    <row r="20" spans="1:12">
      <c r="A20" s="439" t="s">
        <v>411</v>
      </c>
      <c r="B20" s="439"/>
      <c r="C20" s="439"/>
      <c r="D20" s="439"/>
      <c r="E20" s="444" t="s">
        <v>412</v>
      </c>
      <c r="F20" s="449" t="s">
        <v>409</v>
      </c>
      <c r="G20" s="441"/>
      <c r="H20" s="441">
        <v>363.84</v>
      </c>
      <c r="I20" s="441">
        <f t="shared" si="0"/>
        <v>49636.160000000003</v>
      </c>
      <c r="J20" s="445">
        <v>50000</v>
      </c>
      <c r="K20" s="445">
        <v>65000</v>
      </c>
    </row>
    <row r="21" spans="1:12">
      <c r="A21" s="439" t="s">
        <v>413</v>
      </c>
      <c r="B21" s="439"/>
      <c r="C21" s="439"/>
      <c r="D21" s="439"/>
      <c r="E21" s="444" t="s">
        <v>412</v>
      </c>
      <c r="F21" s="439"/>
      <c r="G21" s="441"/>
      <c r="H21" s="441">
        <v>29250.68</v>
      </c>
      <c r="I21" s="450">
        <f t="shared" si="0"/>
        <v>70749.320000000007</v>
      </c>
      <c r="J21" s="445">
        <v>100000</v>
      </c>
      <c r="K21" s="445">
        <v>150000</v>
      </c>
    </row>
    <row r="22" spans="1:12">
      <c r="A22" s="439" t="s">
        <v>414</v>
      </c>
      <c r="B22" s="439"/>
      <c r="C22" s="439"/>
      <c r="D22" s="439"/>
      <c r="E22" s="444"/>
      <c r="F22" s="439"/>
      <c r="G22" s="441"/>
      <c r="H22" s="441"/>
      <c r="I22" s="441">
        <f t="shared" si="0"/>
        <v>3000</v>
      </c>
      <c r="J22" s="445">
        <v>3000</v>
      </c>
      <c r="K22" s="445">
        <v>5000</v>
      </c>
    </row>
    <row r="23" spans="1:12">
      <c r="A23" s="439" t="s">
        <v>415</v>
      </c>
      <c r="B23" s="439"/>
      <c r="C23" s="439"/>
      <c r="D23" s="439"/>
      <c r="E23" s="444" t="s">
        <v>416</v>
      </c>
      <c r="F23" s="439"/>
      <c r="G23" s="441"/>
      <c r="H23" s="441"/>
      <c r="I23" s="441">
        <f t="shared" si="0"/>
        <v>0</v>
      </c>
      <c r="J23" s="445"/>
      <c r="K23" s="445"/>
    </row>
    <row r="24" spans="1:12" ht="13.5" customHeight="1">
      <c r="A24" s="438" t="s">
        <v>417</v>
      </c>
      <c r="B24" s="439"/>
      <c r="C24" s="439"/>
      <c r="D24" s="439"/>
      <c r="E24" s="444"/>
      <c r="F24" s="439"/>
      <c r="G24" s="441"/>
      <c r="H24" s="441"/>
      <c r="I24" s="441">
        <f t="shared" si="0"/>
        <v>0</v>
      </c>
      <c r="J24" s="445"/>
      <c r="K24" s="445"/>
    </row>
    <row r="25" spans="1:12" ht="16.5" customHeight="1">
      <c r="A25" s="439" t="s">
        <v>418</v>
      </c>
      <c r="B25" s="439"/>
      <c r="C25" s="439"/>
      <c r="D25" s="439"/>
      <c r="E25" s="444" t="s">
        <v>419</v>
      </c>
      <c r="F25" s="449" t="s">
        <v>409</v>
      </c>
      <c r="G25" s="445">
        <v>15195</v>
      </c>
      <c r="H25" s="441">
        <v>3592.5</v>
      </c>
      <c r="I25" s="441">
        <f t="shared" si="0"/>
        <v>20407.5</v>
      </c>
      <c r="J25" s="445">
        <v>24000</v>
      </c>
      <c r="K25" s="445">
        <v>5500</v>
      </c>
    </row>
    <row r="26" spans="1:12" ht="15" customHeight="1">
      <c r="A26" s="439" t="s">
        <v>420</v>
      </c>
      <c r="B26" s="439"/>
      <c r="C26" s="439"/>
      <c r="D26" s="439"/>
      <c r="E26" s="444" t="s">
        <v>421</v>
      </c>
      <c r="F26" s="449" t="s">
        <v>409</v>
      </c>
      <c r="G26" s="445"/>
      <c r="H26" s="441"/>
      <c r="I26" s="441">
        <f t="shared" si="0"/>
        <v>0</v>
      </c>
      <c r="J26" s="445"/>
      <c r="K26" s="445"/>
    </row>
    <row r="27" spans="1:12">
      <c r="A27" s="439" t="s">
        <v>422</v>
      </c>
      <c r="B27" s="439"/>
      <c r="C27" s="439"/>
      <c r="D27" s="439"/>
      <c r="E27" s="444"/>
      <c r="F27" s="449"/>
      <c r="G27" s="445">
        <v>338250.42</v>
      </c>
      <c r="H27" s="441">
        <v>255834.21</v>
      </c>
      <c r="I27" s="441">
        <f t="shared" si="0"/>
        <v>44165.790000000008</v>
      </c>
      <c r="J27" s="445">
        <v>300000</v>
      </c>
      <c r="K27" s="445">
        <v>400000</v>
      </c>
    </row>
    <row r="28" spans="1:12" hidden="1">
      <c r="A28" s="439" t="s">
        <v>423</v>
      </c>
      <c r="B28" s="439"/>
      <c r="C28" s="439"/>
      <c r="D28" s="439"/>
      <c r="E28" s="444"/>
      <c r="F28" s="449"/>
      <c r="G28" s="441"/>
      <c r="H28" s="441"/>
      <c r="I28" s="441">
        <f t="shared" si="0"/>
        <v>0</v>
      </c>
      <c r="J28" s="445"/>
      <c r="K28" s="445"/>
    </row>
    <row r="29" spans="1:12">
      <c r="A29" s="439" t="s">
        <v>424</v>
      </c>
      <c r="B29" s="439"/>
      <c r="C29" s="439"/>
      <c r="D29" s="439"/>
      <c r="E29" s="444"/>
      <c r="F29" s="449" t="s">
        <v>409</v>
      </c>
      <c r="G29" s="441"/>
      <c r="H29" s="441">
        <v>24045.599999999999</v>
      </c>
      <c r="I29" s="441">
        <f t="shared" si="0"/>
        <v>15954.400000000001</v>
      </c>
      <c r="J29" s="445">
        <v>40000</v>
      </c>
      <c r="K29" s="445">
        <v>50000</v>
      </c>
    </row>
    <row r="30" spans="1:12" ht="15" customHeight="1">
      <c r="A30" s="439" t="s">
        <v>425</v>
      </c>
      <c r="B30" s="439"/>
      <c r="C30" s="439"/>
      <c r="D30" s="439"/>
      <c r="E30" s="444"/>
      <c r="F30" s="449"/>
      <c r="G30" s="445">
        <v>855</v>
      </c>
      <c r="H30" s="441">
        <v>525</v>
      </c>
      <c r="I30" s="441">
        <f t="shared" si="0"/>
        <v>9475</v>
      </c>
      <c r="J30" s="445">
        <v>10000</v>
      </c>
      <c r="K30" s="445">
        <v>2500</v>
      </c>
    </row>
    <row r="31" spans="1:12">
      <c r="A31" s="439" t="s">
        <v>426</v>
      </c>
      <c r="B31" s="439"/>
      <c r="C31" s="439"/>
      <c r="D31" s="439"/>
      <c r="E31" s="444" t="s">
        <v>427</v>
      </c>
      <c r="F31" s="449" t="s">
        <v>409</v>
      </c>
      <c r="G31" s="441"/>
      <c r="H31" s="441"/>
      <c r="I31" s="441">
        <f t="shared" si="0"/>
        <v>5000</v>
      </c>
      <c r="J31" s="445">
        <v>5000</v>
      </c>
      <c r="K31" s="445"/>
    </row>
    <row r="32" spans="1:12">
      <c r="A32" s="438" t="s">
        <v>428</v>
      </c>
      <c r="B32" s="439"/>
      <c r="C32" s="439"/>
      <c r="D32" s="439"/>
      <c r="E32" s="444"/>
      <c r="F32" s="449"/>
      <c r="G32" s="441"/>
      <c r="H32" s="441"/>
      <c r="I32" s="441">
        <f t="shared" si="0"/>
        <v>0</v>
      </c>
      <c r="J32" s="445"/>
      <c r="K32" s="445"/>
    </row>
    <row r="33" spans="1:12">
      <c r="A33" s="439"/>
      <c r="B33" s="439" t="s">
        <v>429</v>
      </c>
      <c r="C33" s="439"/>
      <c r="D33" s="439"/>
      <c r="E33" s="440" t="s">
        <v>430</v>
      </c>
      <c r="F33" s="449"/>
      <c r="G33" s="441"/>
      <c r="H33" s="441"/>
      <c r="I33" s="441">
        <f t="shared" si="0"/>
        <v>0</v>
      </c>
      <c r="J33" s="445"/>
      <c r="K33" s="445"/>
    </row>
    <row r="34" spans="1:12">
      <c r="A34" s="439"/>
      <c r="B34" s="439" t="s">
        <v>431</v>
      </c>
      <c r="C34" s="439"/>
      <c r="D34" s="439"/>
      <c r="E34" s="444" t="s">
        <v>430</v>
      </c>
      <c r="F34" s="449" t="s">
        <v>409</v>
      </c>
      <c r="G34" s="445">
        <v>139033.85999999999</v>
      </c>
      <c r="H34" s="441">
        <v>162343.67000000001</v>
      </c>
      <c r="I34" s="441">
        <f t="shared" si="0"/>
        <v>-32343.670000000013</v>
      </c>
      <c r="J34" s="445">
        <v>130000</v>
      </c>
      <c r="K34" s="445">
        <v>130000</v>
      </c>
    </row>
    <row r="35" spans="1:12">
      <c r="A35" s="439"/>
      <c r="B35" s="439" t="s">
        <v>432</v>
      </c>
      <c r="C35" s="439"/>
      <c r="D35" s="439"/>
      <c r="E35" s="444" t="s">
        <v>433</v>
      </c>
      <c r="F35" s="449" t="s">
        <v>409</v>
      </c>
      <c r="G35" s="445">
        <v>3358.83</v>
      </c>
      <c r="H35" s="441"/>
      <c r="I35" s="441">
        <f t="shared" si="0"/>
        <v>5000</v>
      </c>
      <c r="J35" s="445">
        <v>5000</v>
      </c>
      <c r="K35" s="445"/>
    </row>
    <row r="36" spans="1:12">
      <c r="A36" s="439"/>
      <c r="B36" s="439" t="s">
        <v>434</v>
      </c>
      <c r="C36" s="439"/>
      <c r="D36" s="439"/>
      <c r="E36" s="444"/>
      <c r="F36" s="449"/>
      <c r="G36" s="441"/>
      <c r="H36" s="441">
        <v>300</v>
      </c>
      <c r="I36" s="441"/>
      <c r="J36" s="445"/>
      <c r="K36" s="445"/>
    </row>
    <row r="37" spans="1:12">
      <c r="A37" s="439"/>
      <c r="B37" s="439" t="s">
        <v>435</v>
      </c>
      <c r="C37" s="439"/>
      <c r="D37" s="439"/>
      <c r="E37" s="444" t="s">
        <v>436</v>
      </c>
      <c r="F37" s="449" t="s">
        <v>409</v>
      </c>
      <c r="G37" s="441"/>
      <c r="H37" s="441">
        <v>5439.04</v>
      </c>
      <c r="I37" s="441">
        <f t="shared" si="0"/>
        <v>-5439.04</v>
      </c>
      <c r="J37" s="445"/>
      <c r="K37" s="445"/>
    </row>
    <row r="38" spans="1:12" ht="6.75" customHeight="1">
      <c r="A38" s="439"/>
      <c r="B38" s="439"/>
      <c r="C38" s="439"/>
      <c r="D38" s="439"/>
      <c r="E38" s="444"/>
      <c r="F38" s="449"/>
      <c r="G38" s="441"/>
      <c r="H38" s="441"/>
      <c r="I38" s="441"/>
      <c r="J38" s="441"/>
      <c r="K38" s="445"/>
    </row>
    <row r="39" spans="1:12" ht="20.25" customHeight="1">
      <c r="A39" s="447" t="s">
        <v>437</v>
      </c>
      <c r="B39" s="439"/>
      <c r="C39" s="439"/>
      <c r="D39" s="439"/>
      <c r="E39" s="451"/>
      <c r="F39" s="452"/>
      <c r="G39" s="453">
        <f>SUM(G41:G76)</f>
        <v>3450112.57</v>
      </c>
      <c r="H39" s="453">
        <f>SUM(H41:H76)</f>
        <v>1799212.61</v>
      </c>
      <c r="I39" s="453">
        <f>SUM(I41:I76)</f>
        <v>980787.39</v>
      </c>
      <c r="J39" s="453">
        <f>SUM(J41:J76)</f>
        <v>2780000</v>
      </c>
      <c r="K39" s="453">
        <f>SUM(K41:K76)</f>
        <v>4937000</v>
      </c>
    </row>
    <row r="40" spans="1:12" ht="8.25" customHeight="1">
      <c r="A40" s="438"/>
      <c r="B40" s="439"/>
      <c r="C40" s="439"/>
      <c r="D40" s="439"/>
      <c r="E40" s="444"/>
      <c r="F40" s="449"/>
      <c r="G40" s="441"/>
      <c r="H40" s="441"/>
      <c r="I40" s="450"/>
      <c r="J40" s="441"/>
      <c r="K40" s="445"/>
    </row>
    <row r="41" spans="1:12">
      <c r="A41" s="438" t="s">
        <v>438</v>
      </c>
      <c r="B41" s="439"/>
      <c r="C41" s="439"/>
      <c r="D41" s="439"/>
      <c r="E41" s="454"/>
      <c r="F41" s="449"/>
      <c r="G41" s="441"/>
      <c r="H41" s="441"/>
      <c r="I41" s="441"/>
      <c r="J41" s="441"/>
      <c r="K41" s="445"/>
    </row>
    <row r="42" spans="1:12">
      <c r="A42" s="439"/>
      <c r="B42" s="439" t="s">
        <v>439</v>
      </c>
      <c r="C42" s="439"/>
      <c r="D42" s="439"/>
      <c r="E42" s="444" t="s">
        <v>440</v>
      </c>
      <c r="F42" s="449"/>
      <c r="G42" s="441"/>
      <c r="H42" s="441"/>
      <c r="I42" s="441">
        <f t="shared" ref="I42:I76" si="1">SUM(J42-H42)</f>
        <v>0</v>
      </c>
      <c r="J42" s="441"/>
      <c r="K42" s="445"/>
    </row>
    <row r="43" spans="1:12">
      <c r="A43" s="439"/>
      <c r="B43" s="439" t="s">
        <v>441</v>
      </c>
      <c r="C43" s="439"/>
      <c r="D43" s="439"/>
      <c r="E43" s="444" t="s">
        <v>442</v>
      </c>
      <c r="F43" s="449" t="s">
        <v>409</v>
      </c>
      <c r="G43" s="445">
        <v>7950</v>
      </c>
      <c r="H43" s="441">
        <v>10050</v>
      </c>
      <c r="I43" s="441">
        <f t="shared" si="1"/>
        <v>14950</v>
      </c>
      <c r="J43" s="445">
        <v>25000</v>
      </c>
      <c r="K43" s="445">
        <v>35000</v>
      </c>
    </row>
    <row r="44" spans="1:12">
      <c r="A44" s="439"/>
      <c r="B44" s="439" t="s">
        <v>443</v>
      </c>
      <c r="C44" s="439"/>
      <c r="D44" s="439"/>
      <c r="E44" s="444"/>
      <c r="F44" s="449" t="s">
        <v>409</v>
      </c>
      <c r="G44" s="445">
        <v>126667.01</v>
      </c>
      <c r="H44" s="441">
        <v>36116.42</v>
      </c>
      <c r="I44" s="441">
        <f t="shared" si="1"/>
        <v>3883.5800000000017</v>
      </c>
      <c r="J44" s="445">
        <v>40000</v>
      </c>
      <c r="K44" s="445">
        <v>80000</v>
      </c>
      <c r="L44" s="448"/>
    </row>
    <row r="45" spans="1:12">
      <c r="A45" s="439"/>
      <c r="B45" s="439" t="s">
        <v>444</v>
      </c>
      <c r="C45" s="439"/>
      <c r="D45" s="439"/>
      <c r="E45" s="444"/>
      <c r="F45" s="449" t="s">
        <v>409</v>
      </c>
      <c r="G45" s="445">
        <v>92694.53</v>
      </c>
      <c r="H45" s="441">
        <v>34213.31</v>
      </c>
      <c r="I45" s="441">
        <f t="shared" si="1"/>
        <v>15786.690000000002</v>
      </c>
      <c r="J45" s="445">
        <v>50000</v>
      </c>
      <c r="K45" s="445">
        <v>60000</v>
      </c>
    </row>
    <row r="46" spans="1:12">
      <c r="A46" s="439"/>
      <c r="B46" s="439" t="s">
        <v>445</v>
      </c>
      <c r="C46" s="439"/>
      <c r="D46" s="439"/>
      <c r="E46" s="444"/>
      <c r="F46" s="449" t="s">
        <v>409</v>
      </c>
      <c r="G46" s="445">
        <v>73236.25</v>
      </c>
      <c r="H46" s="441">
        <v>101500</v>
      </c>
      <c r="I46" s="441">
        <f t="shared" si="1"/>
        <v>28500</v>
      </c>
      <c r="J46" s="445">
        <v>130000</v>
      </c>
      <c r="K46" s="445">
        <v>125000</v>
      </c>
    </row>
    <row r="47" spans="1:12">
      <c r="A47" s="439"/>
      <c r="B47" s="439" t="s">
        <v>446</v>
      </c>
      <c r="C47" s="439"/>
      <c r="D47" s="439"/>
      <c r="E47" s="444"/>
      <c r="F47" s="449"/>
      <c r="G47" s="445">
        <v>109752.7</v>
      </c>
      <c r="H47" s="441">
        <v>90280</v>
      </c>
      <c r="I47" s="441">
        <f t="shared" si="1"/>
        <v>59720</v>
      </c>
      <c r="J47" s="445">
        <v>150000</v>
      </c>
      <c r="K47" s="445">
        <v>130000</v>
      </c>
    </row>
    <row r="48" spans="1:12" ht="12" customHeight="1">
      <c r="A48" s="439"/>
      <c r="B48" s="439" t="s">
        <v>447</v>
      </c>
      <c r="C48" s="439"/>
      <c r="D48" s="439"/>
      <c r="E48" s="455" t="s">
        <v>448</v>
      </c>
      <c r="F48" s="449"/>
      <c r="G48" s="441"/>
      <c r="H48" s="441"/>
      <c r="I48" s="441">
        <f t="shared" si="1"/>
        <v>0</v>
      </c>
      <c r="J48" s="445"/>
      <c r="K48" s="445"/>
    </row>
    <row r="49" spans="1:12">
      <c r="A49" s="439"/>
      <c r="B49" s="439" t="s">
        <v>449</v>
      </c>
      <c r="C49" s="439"/>
      <c r="D49" s="439"/>
      <c r="E49" s="455"/>
      <c r="F49" s="449"/>
      <c r="G49" s="445">
        <v>3525</v>
      </c>
      <c r="H49" s="441">
        <v>350</v>
      </c>
      <c r="I49" s="441">
        <f t="shared" si="1"/>
        <v>9650</v>
      </c>
      <c r="J49" s="445">
        <v>10000</v>
      </c>
      <c r="K49" s="445">
        <v>6000</v>
      </c>
    </row>
    <row r="50" spans="1:12">
      <c r="A50" s="439"/>
      <c r="B50" s="439" t="s">
        <v>450</v>
      </c>
      <c r="C50" s="439"/>
      <c r="D50" s="439"/>
      <c r="E50" s="444"/>
      <c r="F50" s="449"/>
      <c r="G50" s="445">
        <v>146115</v>
      </c>
      <c r="H50" s="441">
        <v>64755</v>
      </c>
      <c r="I50" s="441">
        <f t="shared" si="1"/>
        <v>65245</v>
      </c>
      <c r="J50" s="445">
        <v>130000</v>
      </c>
      <c r="K50" s="445">
        <v>200000</v>
      </c>
    </row>
    <row r="51" spans="1:12">
      <c r="A51" s="439"/>
      <c r="B51" s="439" t="s">
        <v>451</v>
      </c>
      <c r="C51" s="439"/>
      <c r="D51" s="439"/>
      <c r="E51" s="444" t="s">
        <v>452</v>
      </c>
      <c r="F51" s="449" t="s">
        <v>409</v>
      </c>
      <c r="G51" s="445">
        <v>29300</v>
      </c>
      <c r="H51" s="441">
        <v>5000</v>
      </c>
      <c r="I51" s="441">
        <f t="shared" si="1"/>
        <v>25000</v>
      </c>
      <c r="J51" s="445">
        <v>30000</v>
      </c>
      <c r="K51" s="445">
        <v>40000</v>
      </c>
    </row>
    <row r="52" spans="1:12">
      <c r="A52" s="439"/>
      <c r="B52" s="439" t="s">
        <v>453</v>
      </c>
      <c r="C52" s="439"/>
      <c r="D52" s="439"/>
      <c r="E52" s="444"/>
      <c r="F52" s="449"/>
      <c r="G52" s="441"/>
      <c r="H52" s="441"/>
      <c r="I52" s="441">
        <f t="shared" si="1"/>
        <v>0</v>
      </c>
      <c r="J52" s="445"/>
      <c r="K52" s="445"/>
    </row>
    <row r="53" spans="1:12">
      <c r="A53" s="438" t="s">
        <v>454</v>
      </c>
      <c r="B53" s="439"/>
      <c r="C53" s="439"/>
      <c r="D53" s="439"/>
      <c r="E53" s="444"/>
      <c r="F53" s="449"/>
      <c r="G53" s="441"/>
      <c r="H53" s="441"/>
      <c r="I53" s="441">
        <f t="shared" si="1"/>
        <v>0</v>
      </c>
      <c r="J53" s="445"/>
      <c r="K53" s="445"/>
    </row>
    <row r="54" spans="1:12">
      <c r="A54" s="439"/>
      <c r="B54" s="439" t="s">
        <v>455</v>
      </c>
      <c r="C54" s="439"/>
      <c r="D54" s="439"/>
      <c r="E54" s="444" t="s">
        <v>456</v>
      </c>
      <c r="F54" s="449"/>
      <c r="G54" s="445">
        <v>177933.32</v>
      </c>
      <c r="H54" s="441"/>
      <c r="I54" s="441">
        <f t="shared" si="1"/>
        <v>120000</v>
      </c>
      <c r="J54" s="445">
        <v>120000</v>
      </c>
      <c r="K54" s="445">
        <v>175000</v>
      </c>
    </row>
    <row r="55" spans="1:12">
      <c r="A55" s="439"/>
      <c r="B55" s="439" t="s">
        <v>457</v>
      </c>
      <c r="C55" s="439"/>
      <c r="D55" s="439"/>
      <c r="E55" s="444"/>
      <c r="F55" s="449" t="s">
        <v>409</v>
      </c>
      <c r="G55" s="445">
        <v>50160</v>
      </c>
      <c r="H55" s="441">
        <v>26795</v>
      </c>
      <c r="I55" s="441">
        <f t="shared" si="1"/>
        <v>38205</v>
      </c>
      <c r="J55" s="445">
        <v>65000</v>
      </c>
      <c r="K55" s="445">
        <v>65000</v>
      </c>
      <c r="L55" s="448"/>
    </row>
    <row r="56" spans="1:12">
      <c r="A56" s="439"/>
      <c r="B56" s="439" t="s">
        <v>458</v>
      </c>
      <c r="C56" s="439"/>
      <c r="D56" s="439"/>
      <c r="E56" s="444"/>
      <c r="F56" s="449"/>
      <c r="G56" s="441"/>
      <c r="H56" s="441">
        <v>111741.28</v>
      </c>
      <c r="I56" s="441">
        <f t="shared" si="1"/>
        <v>-111741.28</v>
      </c>
      <c r="J56" s="445"/>
      <c r="K56" s="445"/>
    </row>
    <row r="57" spans="1:12">
      <c r="A57" s="439"/>
      <c r="B57" s="439" t="s">
        <v>459</v>
      </c>
      <c r="C57" s="439"/>
      <c r="D57" s="439"/>
      <c r="E57" s="444"/>
      <c r="F57" s="449"/>
      <c r="G57" s="441"/>
      <c r="H57" s="441"/>
      <c r="I57" s="441">
        <f t="shared" si="1"/>
        <v>0</v>
      </c>
      <c r="J57" s="445"/>
      <c r="K57" s="445"/>
    </row>
    <row r="58" spans="1:12">
      <c r="A58" s="439"/>
      <c r="B58" s="439" t="s">
        <v>460</v>
      </c>
      <c r="C58" s="439"/>
      <c r="D58" s="439"/>
      <c r="E58" s="444" t="s">
        <v>461</v>
      </c>
      <c r="F58" s="449"/>
      <c r="G58" s="445">
        <v>8600</v>
      </c>
      <c r="H58" s="441">
        <v>7200</v>
      </c>
      <c r="I58" s="441">
        <f t="shared" si="1"/>
        <v>12800</v>
      </c>
      <c r="J58" s="445">
        <v>20000</v>
      </c>
      <c r="K58" s="445">
        <v>15500</v>
      </c>
    </row>
    <row r="59" spans="1:12">
      <c r="A59" s="439"/>
      <c r="B59" s="439" t="s">
        <v>462</v>
      </c>
      <c r="C59" s="439"/>
      <c r="D59" s="439"/>
      <c r="E59" s="444"/>
      <c r="F59" s="449"/>
      <c r="G59" s="441"/>
      <c r="H59" s="441"/>
      <c r="I59" s="441">
        <f t="shared" si="1"/>
        <v>0</v>
      </c>
      <c r="J59" s="445"/>
      <c r="K59" s="445"/>
    </row>
    <row r="60" spans="1:12">
      <c r="A60" s="439"/>
      <c r="B60" s="439" t="s">
        <v>463</v>
      </c>
      <c r="C60" s="439"/>
      <c r="D60" s="439"/>
      <c r="E60" s="444"/>
      <c r="F60" s="449"/>
      <c r="G60" s="441"/>
      <c r="H60" s="441"/>
      <c r="I60" s="441">
        <f t="shared" si="1"/>
        <v>0</v>
      </c>
      <c r="J60" s="445"/>
      <c r="K60" s="445"/>
    </row>
    <row r="61" spans="1:12">
      <c r="A61" s="439"/>
      <c r="B61" s="439" t="s">
        <v>464</v>
      </c>
      <c r="C61" s="439"/>
      <c r="D61" s="439"/>
      <c r="E61" s="444" t="s">
        <v>465</v>
      </c>
      <c r="F61" s="449" t="s">
        <v>409</v>
      </c>
      <c r="G61" s="445">
        <v>29300</v>
      </c>
      <c r="H61" s="441">
        <v>16500</v>
      </c>
      <c r="I61" s="441">
        <f t="shared" si="1"/>
        <v>33500</v>
      </c>
      <c r="J61" s="445">
        <v>50000</v>
      </c>
      <c r="K61" s="445">
        <v>100000</v>
      </c>
    </row>
    <row r="62" spans="1:12">
      <c r="A62" s="439"/>
      <c r="B62" s="439" t="s">
        <v>466</v>
      </c>
      <c r="C62" s="439"/>
      <c r="D62" s="439"/>
      <c r="E62" s="444" t="s">
        <v>467</v>
      </c>
      <c r="F62" s="449" t="s">
        <v>409</v>
      </c>
      <c r="G62" s="445">
        <v>28900</v>
      </c>
      <c r="H62" s="441">
        <v>6210</v>
      </c>
      <c r="I62" s="441">
        <f t="shared" si="1"/>
        <v>43790</v>
      </c>
      <c r="J62" s="445">
        <v>50000</v>
      </c>
      <c r="K62" s="445">
        <v>35000</v>
      </c>
    </row>
    <row r="63" spans="1:12">
      <c r="A63" s="439"/>
      <c r="B63" s="439" t="s">
        <v>468</v>
      </c>
      <c r="C63" s="439"/>
      <c r="D63" s="439"/>
      <c r="E63" s="444"/>
      <c r="F63" s="449"/>
      <c r="G63" s="441"/>
      <c r="H63" s="441"/>
      <c r="I63" s="441">
        <f t="shared" si="1"/>
        <v>0</v>
      </c>
      <c r="J63" s="445"/>
      <c r="K63" s="445"/>
      <c r="L63" s="448">
        <f>SUM(K43:K62)</f>
        <v>1066500</v>
      </c>
    </row>
    <row r="64" spans="1:12">
      <c r="A64" s="438" t="s">
        <v>469</v>
      </c>
      <c r="B64" s="439"/>
      <c r="C64" s="439"/>
      <c r="D64" s="439"/>
      <c r="E64" s="444"/>
      <c r="F64" s="449"/>
      <c r="G64" s="441"/>
      <c r="H64" s="441"/>
      <c r="I64" s="441">
        <f t="shared" si="1"/>
        <v>0</v>
      </c>
      <c r="J64" s="445"/>
      <c r="K64" s="445"/>
    </row>
    <row r="65" spans="1:76" ht="12" customHeight="1">
      <c r="A65" s="439"/>
      <c r="B65" s="439"/>
      <c r="C65" s="438" t="s">
        <v>470</v>
      </c>
      <c r="D65" s="439"/>
      <c r="E65" s="444"/>
      <c r="F65" s="449"/>
      <c r="G65" s="441"/>
      <c r="H65" s="441"/>
      <c r="I65" s="441">
        <f t="shared" si="1"/>
        <v>0</v>
      </c>
      <c r="J65" s="445"/>
      <c r="K65" s="445"/>
    </row>
    <row r="66" spans="1:76">
      <c r="A66" s="447"/>
      <c r="B66" s="439" t="s">
        <v>471</v>
      </c>
      <c r="C66" s="447"/>
      <c r="D66" s="447"/>
      <c r="E66" s="444"/>
      <c r="F66" s="449"/>
      <c r="G66" s="443"/>
      <c r="H66" s="443"/>
      <c r="I66" s="441">
        <f t="shared" si="1"/>
        <v>0</v>
      </c>
      <c r="J66" s="443"/>
      <c r="K66" s="443"/>
    </row>
    <row r="67" spans="1:76">
      <c r="A67" s="439"/>
      <c r="B67" s="439" t="s">
        <v>472</v>
      </c>
      <c r="C67" s="439"/>
      <c r="D67" s="439"/>
      <c r="E67" s="444" t="s">
        <v>473</v>
      </c>
      <c r="F67" s="449"/>
      <c r="G67" s="445">
        <v>72000</v>
      </c>
      <c r="H67" s="441">
        <v>47050</v>
      </c>
      <c r="I67" s="441">
        <f t="shared" si="1"/>
        <v>2950</v>
      </c>
      <c r="J67" s="445">
        <v>50000</v>
      </c>
      <c r="K67" s="445">
        <v>42500</v>
      </c>
    </row>
    <row r="68" spans="1:76">
      <c r="A68" s="439"/>
      <c r="B68" s="439" t="s">
        <v>474</v>
      </c>
      <c r="C68" s="439"/>
      <c r="D68" s="439"/>
      <c r="E68" s="444"/>
      <c r="F68" s="449"/>
      <c r="G68" s="445">
        <v>12616.5</v>
      </c>
      <c r="H68" s="441">
        <v>3110</v>
      </c>
      <c r="I68" s="441">
        <f t="shared" si="1"/>
        <v>46890</v>
      </c>
      <c r="J68" s="445">
        <v>50000</v>
      </c>
      <c r="K68" s="445">
        <v>720000</v>
      </c>
    </row>
    <row r="69" spans="1:76">
      <c r="A69" s="439"/>
      <c r="B69" s="439" t="s">
        <v>475</v>
      </c>
      <c r="C69" s="439"/>
      <c r="D69" s="439"/>
      <c r="E69" s="444" t="s">
        <v>476</v>
      </c>
      <c r="F69" s="449"/>
      <c r="G69" s="445">
        <v>2442153.61</v>
      </c>
      <c r="H69" s="441">
        <v>1231237.26</v>
      </c>
      <c r="I69" s="441">
        <f t="shared" si="1"/>
        <v>518762.74</v>
      </c>
      <c r="J69" s="445">
        <v>1750000</v>
      </c>
      <c r="K69" s="445">
        <v>3000000</v>
      </c>
    </row>
    <row r="70" spans="1:76">
      <c r="A70" s="439"/>
      <c r="B70" s="439" t="s">
        <v>477</v>
      </c>
      <c r="C70" s="439"/>
      <c r="D70" s="439"/>
      <c r="E70" s="444" t="s">
        <v>478</v>
      </c>
      <c r="F70" s="449"/>
      <c r="G70" s="445"/>
      <c r="H70" s="441">
        <v>100</v>
      </c>
      <c r="I70" s="441">
        <f t="shared" si="1"/>
        <v>19900</v>
      </c>
      <c r="J70" s="445">
        <v>20000</v>
      </c>
      <c r="K70" s="445">
        <v>76000</v>
      </c>
      <c r="L70" s="448">
        <f>SUM(K67:K70)</f>
        <v>3838500</v>
      </c>
    </row>
    <row r="71" spans="1:76">
      <c r="A71" s="439"/>
      <c r="B71" s="439" t="s">
        <v>479</v>
      </c>
      <c r="C71" s="439"/>
      <c r="D71" s="439"/>
      <c r="E71" s="444"/>
      <c r="F71" s="449"/>
      <c r="G71" s="445">
        <v>12700</v>
      </c>
      <c r="H71" s="441">
        <v>1500</v>
      </c>
      <c r="I71" s="441">
        <f t="shared" si="1"/>
        <v>-1500</v>
      </c>
      <c r="J71" s="445"/>
      <c r="K71" s="445"/>
      <c r="M71" s="448"/>
    </row>
    <row r="72" spans="1:76">
      <c r="A72" s="439"/>
      <c r="B72" s="439" t="s">
        <v>480</v>
      </c>
      <c r="C72" s="439"/>
      <c r="D72" s="439"/>
      <c r="E72" s="444"/>
      <c r="F72" s="449"/>
      <c r="G72" s="441"/>
      <c r="H72" s="441"/>
      <c r="I72" s="441">
        <f t="shared" si="1"/>
        <v>0</v>
      </c>
      <c r="J72" s="445"/>
      <c r="K72" s="445"/>
      <c r="M72" s="448"/>
    </row>
    <row r="73" spans="1:76">
      <c r="A73" s="438" t="s">
        <v>481</v>
      </c>
      <c r="B73" s="439"/>
      <c r="C73" s="439"/>
      <c r="D73" s="439"/>
      <c r="E73" s="444"/>
      <c r="F73" s="449"/>
      <c r="G73" s="441"/>
      <c r="H73" s="441"/>
      <c r="I73" s="441">
        <f t="shared" si="1"/>
        <v>0</v>
      </c>
      <c r="J73" s="445"/>
      <c r="K73" s="445"/>
    </row>
    <row r="74" spans="1:76">
      <c r="A74" s="439"/>
      <c r="B74" s="439" t="s">
        <v>482</v>
      </c>
      <c r="C74" s="439"/>
      <c r="D74" s="439"/>
      <c r="E74" s="444"/>
      <c r="F74" s="449"/>
      <c r="G74" s="445">
        <v>10971.09</v>
      </c>
      <c r="H74" s="441">
        <v>5504.34</v>
      </c>
      <c r="I74" s="441">
        <f t="shared" si="1"/>
        <v>9495.66</v>
      </c>
      <c r="J74" s="445">
        <v>15000</v>
      </c>
      <c r="K74" s="445">
        <v>18000</v>
      </c>
      <c r="M74" s="448"/>
    </row>
    <row r="75" spans="1:76" ht="13.5" customHeight="1">
      <c r="A75" s="439"/>
      <c r="B75" s="439" t="s">
        <v>483</v>
      </c>
      <c r="C75" s="439"/>
      <c r="D75" s="439"/>
      <c r="E75" s="444"/>
      <c r="F75" s="449"/>
      <c r="G75" s="445"/>
      <c r="H75" s="441"/>
      <c r="I75" s="441">
        <f t="shared" si="1"/>
        <v>0</v>
      </c>
      <c r="J75" s="445"/>
      <c r="K75" s="445"/>
    </row>
    <row r="76" spans="1:76" ht="14.25" customHeight="1">
      <c r="A76" s="439"/>
      <c r="B76" s="439" t="s">
        <v>484</v>
      </c>
      <c r="C76" s="439"/>
      <c r="D76" s="439"/>
      <c r="E76" s="444"/>
      <c r="F76" s="449"/>
      <c r="G76" s="445">
        <v>15537.56</v>
      </c>
      <c r="H76" s="441"/>
      <c r="I76" s="441">
        <f t="shared" si="1"/>
        <v>25000</v>
      </c>
      <c r="J76" s="445">
        <v>25000</v>
      </c>
      <c r="K76" s="445">
        <v>14000</v>
      </c>
      <c r="L76" s="448">
        <f>SUM(K74:K76)</f>
        <v>32000</v>
      </c>
    </row>
    <row r="77" spans="1:76">
      <c r="A77" s="456" t="s">
        <v>485</v>
      </c>
      <c r="B77" s="457"/>
      <c r="C77" s="457"/>
      <c r="D77" s="457"/>
      <c r="E77" s="458"/>
      <c r="F77" s="459"/>
      <c r="G77" s="460">
        <f>SUM(G39+G14)</f>
        <v>4400987.54</v>
      </c>
      <c r="H77" s="460">
        <f t="shared" ref="H77:K77" si="2">SUM(H39+H14)</f>
        <v>2564097.6100000003</v>
      </c>
      <c r="I77" s="460">
        <f t="shared" si="2"/>
        <v>1436202.3900000001</v>
      </c>
      <c r="J77" s="460">
        <f t="shared" si="2"/>
        <v>4000000</v>
      </c>
      <c r="K77" s="460">
        <f t="shared" si="2"/>
        <v>6400000</v>
      </c>
    </row>
    <row r="78" spans="1:76" ht="9.75" customHeight="1">
      <c r="A78" s="461"/>
      <c r="B78" s="461"/>
      <c r="C78" s="461"/>
      <c r="D78" s="461"/>
      <c r="E78" s="462"/>
      <c r="F78" s="463"/>
      <c r="G78" s="464"/>
      <c r="H78" s="464"/>
      <c r="I78" s="464"/>
      <c r="J78" s="464"/>
      <c r="K78" s="465"/>
    </row>
    <row r="79" spans="1:76" s="466" customFormat="1">
      <c r="A79" s="447" t="s">
        <v>486</v>
      </c>
      <c r="B79" s="447"/>
      <c r="C79" s="447"/>
      <c r="D79" s="447"/>
      <c r="E79" s="451"/>
      <c r="F79" s="449"/>
      <c r="G79" s="441"/>
      <c r="H79" s="441"/>
      <c r="I79" s="441"/>
      <c r="J79" s="441"/>
      <c r="K79" s="445"/>
      <c r="L79" s="421"/>
      <c r="M79" s="421"/>
      <c r="N79" s="421"/>
      <c r="O79" s="421"/>
      <c r="P79" s="421"/>
      <c r="Q79" s="421"/>
      <c r="R79" s="421"/>
      <c r="S79" s="421"/>
      <c r="T79" s="421"/>
      <c r="U79" s="421"/>
      <c r="V79" s="421"/>
      <c r="W79" s="421"/>
      <c r="X79" s="421"/>
      <c r="Y79" s="421"/>
      <c r="Z79" s="421"/>
      <c r="AA79" s="421"/>
      <c r="AB79" s="421"/>
      <c r="AC79" s="421"/>
      <c r="AD79" s="421"/>
      <c r="AE79" s="421"/>
      <c r="AF79" s="421"/>
      <c r="AG79" s="421"/>
      <c r="AH79" s="421"/>
      <c r="AI79" s="421"/>
      <c r="AJ79" s="421"/>
      <c r="AK79" s="421"/>
      <c r="AL79" s="421"/>
      <c r="AM79" s="421"/>
      <c r="AN79" s="421"/>
      <c r="AO79" s="421"/>
      <c r="AP79" s="421"/>
      <c r="AQ79" s="421"/>
      <c r="AR79" s="421"/>
      <c r="AS79" s="421"/>
      <c r="AT79" s="421"/>
      <c r="AU79" s="421"/>
      <c r="AV79" s="421"/>
      <c r="AW79" s="421"/>
      <c r="AX79" s="421"/>
      <c r="AY79" s="421"/>
      <c r="AZ79" s="421"/>
      <c r="BA79" s="421"/>
      <c r="BB79" s="421"/>
      <c r="BC79" s="421"/>
      <c r="BD79" s="421"/>
      <c r="BE79" s="421"/>
      <c r="BF79" s="421"/>
      <c r="BG79" s="421"/>
      <c r="BH79" s="421"/>
      <c r="BI79" s="421"/>
      <c r="BJ79" s="421"/>
      <c r="BK79" s="421"/>
      <c r="BL79" s="421"/>
      <c r="BM79" s="421"/>
      <c r="BN79" s="421"/>
      <c r="BO79" s="421"/>
      <c r="BP79" s="421"/>
      <c r="BQ79" s="421"/>
      <c r="BR79" s="421"/>
      <c r="BS79" s="421"/>
      <c r="BT79" s="421"/>
      <c r="BU79" s="421"/>
      <c r="BV79" s="421"/>
      <c r="BW79" s="421"/>
      <c r="BX79" s="421"/>
    </row>
    <row r="80" spans="1:76">
      <c r="A80" s="438" t="s">
        <v>487</v>
      </c>
      <c r="B80" s="447"/>
      <c r="C80" s="447"/>
      <c r="D80" s="447"/>
      <c r="E80" s="444"/>
      <c r="F80" s="449"/>
      <c r="G80" s="443"/>
      <c r="H80" s="443"/>
      <c r="I80" s="443"/>
      <c r="J80" s="443"/>
      <c r="K80" s="443"/>
    </row>
    <row r="81" spans="1:11">
      <c r="A81" s="438"/>
      <c r="B81" s="439" t="s">
        <v>488</v>
      </c>
      <c r="C81" s="447"/>
      <c r="D81" s="447"/>
      <c r="E81" s="444"/>
      <c r="F81" s="449"/>
      <c r="G81" s="443"/>
      <c r="H81" s="441"/>
      <c r="I81" s="441"/>
      <c r="J81" s="441"/>
      <c r="K81" s="441"/>
    </row>
    <row r="82" spans="1:11">
      <c r="A82" s="438"/>
      <c r="B82" s="439" t="s">
        <v>489</v>
      </c>
      <c r="C82" s="447"/>
      <c r="D82" s="447"/>
      <c r="E82" s="444"/>
      <c r="F82" s="449"/>
      <c r="G82" s="443"/>
      <c r="H82" s="441">
        <v>54953023.979999997</v>
      </c>
      <c r="I82" s="441">
        <f t="shared" ref="I82:I101" si="3">SUM(J82-H82)</f>
        <v>54953024.020000003</v>
      </c>
      <c r="J82" s="441">
        <v>109906048</v>
      </c>
      <c r="K82" s="441">
        <v>94002751</v>
      </c>
    </row>
    <row r="83" spans="1:11">
      <c r="A83" s="438"/>
      <c r="B83" s="439" t="s">
        <v>490</v>
      </c>
      <c r="C83" s="447"/>
      <c r="D83" s="447"/>
      <c r="E83" s="444"/>
      <c r="F83" s="449"/>
      <c r="G83" s="443"/>
      <c r="H83" s="441"/>
      <c r="I83" s="441">
        <f t="shared" si="3"/>
        <v>0</v>
      </c>
      <c r="J83" s="441"/>
      <c r="K83" s="441"/>
    </row>
    <row r="84" spans="1:11">
      <c r="A84" s="439"/>
      <c r="B84" s="439" t="s">
        <v>491</v>
      </c>
      <c r="C84" s="439"/>
      <c r="D84" s="439"/>
      <c r="E84" s="444"/>
      <c r="F84" s="449"/>
      <c r="G84" s="445">
        <v>81600301</v>
      </c>
      <c r="H84" s="441"/>
      <c r="I84" s="441">
        <f t="shared" si="3"/>
        <v>0</v>
      </c>
      <c r="J84" s="441"/>
      <c r="K84" s="445"/>
    </row>
    <row r="85" spans="1:11" ht="14.25" customHeight="1">
      <c r="A85" s="439" t="s">
        <v>492</v>
      </c>
      <c r="B85" s="439"/>
      <c r="C85" s="439"/>
      <c r="D85" s="439"/>
      <c r="E85" s="444"/>
      <c r="F85" s="449"/>
      <c r="G85" s="441"/>
      <c r="H85" s="441"/>
      <c r="I85" s="441">
        <f t="shared" si="3"/>
        <v>0</v>
      </c>
      <c r="J85" s="441"/>
      <c r="K85" s="445"/>
    </row>
    <row r="86" spans="1:11">
      <c r="A86" s="439" t="s">
        <v>493</v>
      </c>
      <c r="B86" s="439" t="s">
        <v>494</v>
      </c>
      <c r="C86" s="439"/>
      <c r="D86" s="439"/>
      <c r="E86" s="444"/>
      <c r="F86" s="449"/>
      <c r="G86" s="441"/>
      <c r="H86" s="441"/>
      <c r="I86" s="441">
        <f t="shared" si="3"/>
        <v>0</v>
      </c>
      <c r="J86" s="441"/>
      <c r="K86" s="445"/>
    </row>
    <row r="87" spans="1:11">
      <c r="A87" s="439"/>
      <c r="B87" s="439" t="s">
        <v>495</v>
      </c>
      <c r="C87" s="439"/>
      <c r="D87" s="439"/>
      <c r="E87" s="444"/>
      <c r="F87" s="449"/>
      <c r="G87" s="441"/>
      <c r="H87" s="441"/>
      <c r="I87" s="441">
        <f t="shared" si="3"/>
        <v>0</v>
      </c>
      <c r="J87" s="441"/>
      <c r="K87" s="445"/>
    </row>
    <row r="88" spans="1:11">
      <c r="A88" s="439"/>
      <c r="B88" s="439" t="s">
        <v>496</v>
      </c>
      <c r="C88" s="439"/>
      <c r="D88" s="439"/>
      <c r="E88" s="444"/>
      <c r="F88" s="449"/>
      <c r="G88" s="445">
        <v>49260</v>
      </c>
      <c r="H88" s="441">
        <v>10020</v>
      </c>
      <c r="I88" s="441">
        <f t="shared" si="3"/>
        <v>-10020</v>
      </c>
      <c r="J88" s="441"/>
      <c r="K88" s="445"/>
    </row>
    <row r="89" spans="1:11">
      <c r="A89" s="439"/>
      <c r="B89" s="439" t="s">
        <v>497</v>
      </c>
      <c r="C89" s="439"/>
      <c r="D89" s="439"/>
      <c r="E89" s="444"/>
      <c r="F89" s="449"/>
      <c r="G89" s="445">
        <v>158600.51999999999</v>
      </c>
      <c r="H89" s="441">
        <v>74866.45</v>
      </c>
      <c r="I89" s="441">
        <f t="shared" si="3"/>
        <v>-74866.45</v>
      </c>
      <c r="J89" s="441"/>
      <c r="K89" s="445"/>
    </row>
    <row r="90" spans="1:11" hidden="1">
      <c r="A90" s="439"/>
      <c r="B90" s="439" t="s">
        <v>498</v>
      </c>
      <c r="C90" s="439"/>
      <c r="D90" s="439"/>
      <c r="E90" s="444"/>
      <c r="F90" s="449"/>
      <c r="G90" s="441"/>
      <c r="H90" s="441"/>
      <c r="I90" s="441"/>
      <c r="J90" s="441"/>
      <c r="K90" s="445"/>
    </row>
    <row r="91" spans="1:11" hidden="1">
      <c r="A91" s="439"/>
      <c r="B91" s="439" t="s">
        <v>499</v>
      </c>
      <c r="C91" s="439"/>
      <c r="D91" s="439"/>
      <c r="E91" s="444"/>
      <c r="F91" s="449"/>
      <c r="G91" s="441"/>
      <c r="H91" s="441"/>
      <c r="I91" s="441"/>
      <c r="J91" s="441"/>
      <c r="K91" s="445"/>
    </row>
    <row r="92" spans="1:11">
      <c r="A92" s="439" t="s">
        <v>500</v>
      </c>
      <c r="B92" s="439"/>
      <c r="C92" s="439"/>
      <c r="D92" s="439"/>
      <c r="E92" s="444"/>
      <c r="F92" s="449"/>
      <c r="G92" s="441"/>
      <c r="H92" s="441"/>
      <c r="I92" s="441">
        <f t="shared" si="3"/>
        <v>0</v>
      </c>
      <c r="J92" s="441"/>
      <c r="K92" s="445"/>
    </row>
    <row r="93" spans="1:11">
      <c r="A93" s="439" t="s">
        <v>501</v>
      </c>
      <c r="B93" s="439"/>
      <c r="C93" s="439"/>
      <c r="D93" s="439"/>
      <c r="E93" s="444"/>
      <c r="F93" s="449"/>
      <c r="G93" s="441"/>
      <c r="H93" s="441"/>
      <c r="I93" s="441">
        <f t="shared" si="3"/>
        <v>0</v>
      </c>
      <c r="J93" s="441"/>
      <c r="K93" s="445"/>
    </row>
    <row r="94" spans="1:11">
      <c r="A94" s="439" t="s">
        <v>502</v>
      </c>
      <c r="B94" s="439"/>
      <c r="C94" s="439"/>
      <c r="D94" s="439"/>
      <c r="E94" s="444"/>
      <c r="F94" s="449"/>
      <c r="G94" s="441"/>
      <c r="H94" s="441"/>
      <c r="I94" s="441">
        <f t="shared" si="3"/>
        <v>0</v>
      </c>
      <c r="J94" s="441"/>
      <c r="K94" s="445"/>
    </row>
    <row r="95" spans="1:11">
      <c r="A95" s="439" t="s">
        <v>503</v>
      </c>
      <c r="B95" s="439"/>
      <c r="C95" s="439"/>
      <c r="D95" s="439"/>
      <c r="E95" s="444"/>
      <c r="F95" s="449"/>
      <c r="G95" s="441"/>
      <c r="H95" s="441"/>
      <c r="I95" s="441">
        <f t="shared" si="3"/>
        <v>0</v>
      </c>
      <c r="J95" s="441"/>
      <c r="K95" s="445"/>
    </row>
    <row r="96" spans="1:11">
      <c r="A96" s="439" t="s">
        <v>504</v>
      </c>
      <c r="B96" s="439"/>
      <c r="C96" s="439"/>
      <c r="D96" s="439"/>
      <c r="E96" s="444"/>
      <c r="F96" s="449"/>
      <c r="G96" s="441"/>
      <c r="H96" s="441"/>
      <c r="I96" s="441">
        <f t="shared" si="3"/>
        <v>0</v>
      </c>
      <c r="J96" s="441"/>
      <c r="K96" s="445"/>
    </row>
    <row r="97" spans="1:12">
      <c r="A97" s="439" t="s">
        <v>505</v>
      </c>
      <c r="B97" s="439" t="s">
        <v>506</v>
      </c>
      <c r="C97" s="439"/>
      <c r="D97" s="439"/>
      <c r="E97" s="444"/>
      <c r="F97" s="449"/>
      <c r="G97" s="441"/>
      <c r="H97" s="441"/>
      <c r="I97" s="441">
        <f t="shared" si="3"/>
        <v>0</v>
      </c>
      <c r="J97" s="441"/>
      <c r="K97" s="445"/>
    </row>
    <row r="98" spans="1:12">
      <c r="A98" s="439"/>
      <c r="B98" s="439" t="s">
        <v>507</v>
      </c>
      <c r="C98" s="439"/>
      <c r="D98" s="439"/>
      <c r="E98" s="444"/>
      <c r="F98" s="449"/>
      <c r="G98" s="441"/>
      <c r="H98" s="441"/>
      <c r="I98" s="441">
        <f t="shared" si="3"/>
        <v>0</v>
      </c>
      <c r="J98" s="441"/>
      <c r="K98" s="445"/>
    </row>
    <row r="99" spans="1:12">
      <c r="A99" s="439"/>
      <c r="B99" s="439" t="s">
        <v>508</v>
      </c>
      <c r="C99" s="439"/>
      <c r="D99" s="439"/>
      <c r="E99" s="444"/>
      <c r="F99" s="449"/>
      <c r="G99" s="441"/>
      <c r="H99" s="441">
        <v>117566.39999999999</v>
      </c>
      <c r="I99" s="441">
        <f t="shared" si="3"/>
        <v>-117566.39999999999</v>
      </c>
      <c r="J99" s="441"/>
      <c r="K99" s="445"/>
    </row>
    <row r="100" spans="1:12">
      <c r="A100" s="439"/>
      <c r="B100" s="439" t="s">
        <v>509</v>
      </c>
      <c r="C100" s="439"/>
      <c r="D100" s="439"/>
      <c r="E100" s="444"/>
      <c r="F100" s="439"/>
      <c r="G100" s="441"/>
      <c r="H100" s="441"/>
      <c r="I100" s="441">
        <f t="shared" si="3"/>
        <v>0</v>
      </c>
      <c r="J100" s="441"/>
      <c r="K100" s="445"/>
    </row>
    <row r="101" spans="1:12">
      <c r="A101" s="439"/>
      <c r="B101" s="439" t="s">
        <v>510</v>
      </c>
      <c r="C101" s="439"/>
      <c r="D101" s="439"/>
      <c r="E101" s="444"/>
      <c r="F101" s="439"/>
      <c r="G101" s="441"/>
      <c r="H101" s="441"/>
      <c r="I101" s="441">
        <f t="shared" si="3"/>
        <v>0</v>
      </c>
      <c r="J101" s="441"/>
      <c r="K101" s="445"/>
    </row>
    <row r="102" spans="1:12">
      <c r="A102" s="447" t="s">
        <v>511</v>
      </c>
      <c r="B102" s="439"/>
      <c r="C102" s="439"/>
      <c r="D102" s="439"/>
      <c r="E102" s="444"/>
      <c r="F102" s="439"/>
      <c r="G102" s="441"/>
      <c r="H102" s="441"/>
      <c r="I102" s="441"/>
      <c r="J102" s="441"/>
      <c r="K102" s="445"/>
    </row>
    <row r="103" spans="1:12" ht="16.5">
      <c r="A103" s="439"/>
      <c r="B103" s="447" t="s">
        <v>512</v>
      </c>
      <c r="C103" s="439"/>
      <c r="D103" s="439"/>
      <c r="E103" s="444"/>
      <c r="F103" s="439"/>
      <c r="G103" s="453">
        <f>SUM(G81:G102)</f>
        <v>81808161.519999996</v>
      </c>
      <c r="H103" s="453">
        <f>SUM(H81:H102)</f>
        <v>55155476.829999998</v>
      </c>
      <c r="I103" s="453">
        <f>SUM(I81:I102)</f>
        <v>54750571.170000002</v>
      </c>
      <c r="J103" s="453">
        <f>SUM(J81:J102)</f>
        <v>109906048</v>
      </c>
      <c r="K103" s="453">
        <f>SUM(K81:K102)</f>
        <v>94002751</v>
      </c>
      <c r="L103" s="448"/>
    </row>
    <row r="104" spans="1:12" ht="12.75" customHeight="1">
      <c r="A104" s="439"/>
      <c r="B104" s="447"/>
      <c r="C104" s="439"/>
      <c r="D104" s="439"/>
      <c r="E104" s="444"/>
      <c r="F104" s="439"/>
      <c r="G104" s="453"/>
      <c r="H104" s="453"/>
      <c r="I104" s="453"/>
      <c r="J104" s="453"/>
      <c r="K104" s="453"/>
    </row>
    <row r="105" spans="1:12">
      <c r="A105" s="530" t="s">
        <v>513</v>
      </c>
      <c r="B105" s="530"/>
      <c r="C105" s="530"/>
      <c r="D105" s="530"/>
      <c r="E105" s="444"/>
      <c r="F105" s="439"/>
      <c r="G105" s="443">
        <f>SUM(G103+G77)</f>
        <v>86209149.060000002</v>
      </c>
      <c r="H105" s="443">
        <f>SUM(H103+H77)</f>
        <v>57719574.439999998</v>
      </c>
      <c r="I105" s="443">
        <f>SUM(I103+I77)</f>
        <v>56186773.560000002</v>
      </c>
      <c r="J105" s="443">
        <f>SUM(J103+J77)</f>
        <v>113906048</v>
      </c>
      <c r="K105" s="443">
        <f>SUM(K103+K77)</f>
        <v>100402751</v>
      </c>
      <c r="L105" s="448"/>
    </row>
    <row r="106" spans="1:12" ht="10.5" customHeight="1">
      <c r="A106" s="439"/>
      <c r="B106" s="439"/>
      <c r="C106" s="439"/>
      <c r="D106" s="439"/>
      <c r="E106" s="444"/>
      <c r="F106" s="439"/>
      <c r="G106" s="467"/>
      <c r="H106" s="467"/>
      <c r="I106" s="467"/>
      <c r="J106" s="467"/>
      <c r="K106" s="468"/>
    </row>
    <row r="107" spans="1:12">
      <c r="A107" s="530" t="s">
        <v>514</v>
      </c>
      <c r="B107" s="530"/>
      <c r="C107" s="530"/>
      <c r="D107" s="530"/>
      <c r="E107" s="444"/>
      <c r="F107" s="439"/>
      <c r="G107" s="467">
        <f>SUM(G105)</f>
        <v>86209149.060000002</v>
      </c>
      <c r="H107" s="467">
        <f>SUM(H105)</f>
        <v>57719574.439999998</v>
      </c>
      <c r="I107" s="467">
        <f>SUM(I105)</f>
        <v>56186773.560000002</v>
      </c>
      <c r="J107" s="467">
        <f>SUM(J105)</f>
        <v>113906048</v>
      </c>
      <c r="K107" s="467">
        <f>SUM(K105)</f>
        <v>100402751</v>
      </c>
    </row>
    <row r="108" spans="1:12" ht="9" customHeight="1">
      <c r="A108" s="438"/>
      <c r="B108" s="438"/>
      <c r="C108" s="438"/>
      <c r="D108" s="438"/>
      <c r="E108" s="440"/>
      <c r="F108" s="439"/>
      <c r="G108" s="467"/>
      <c r="H108" s="467"/>
      <c r="I108" s="467"/>
      <c r="J108" s="467"/>
      <c r="K108" s="468"/>
    </row>
    <row r="109" spans="1:12">
      <c r="A109" s="438" t="s">
        <v>515</v>
      </c>
      <c r="B109" s="438"/>
      <c r="C109" s="438"/>
      <c r="D109" s="438"/>
      <c r="E109" s="440"/>
      <c r="F109" s="439"/>
      <c r="G109" s="467"/>
      <c r="H109" s="467"/>
      <c r="I109" s="467"/>
      <c r="J109" s="467"/>
      <c r="K109" s="468"/>
    </row>
    <row r="110" spans="1:12" ht="12.75" customHeight="1">
      <c r="A110" s="439"/>
      <c r="B110" s="439"/>
      <c r="C110" s="439"/>
      <c r="D110" s="439"/>
      <c r="E110" s="440"/>
      <c r="F110" s="439"/>
      <c r="G110" s="467"/>
      <c r="H110" s="467"/>
      <c r="I110" s="467"/>
      <c r="J110" s="467"/>
      <c r="K110" s="468"/>
    </row>
    <row r="111" spans="1:12" s="473" customFormat="1" ht="14.25" customHeight="1">
      <c r="A111" s="469" t="s">
        <v>516</v>
      </c>
      <c r="B111" s="469"/>
      <c r="C111" s="469"/>
      <c r="D111" s="469"/>
      <c r="E111" s="470"/>
      <c r="F111" s="471"/>
      <c r="G111" s="472">
        <f>AVERAGE(G107:G109)</f>
        <v>86209149.060000002</v>
      </c>
      <c r="H111" s="472">
        <f>AVERAGE(H107:H109)</f>
        <v>57719574.439999998</v>
      </c>
      <c r="I111" s="472">
        <f>AVERAGE(I107:I109)</f>
        <v>56186773.560000002</v>
      </c>
      <c r="J111" s="472">
        <f>AVERAGE(J107:J109)</f>
        <v>113906048</v>
      </c>
      <c r="K111" s="472">
        <f>AVERAGE(K107:K109)</f>
        <v>100402751</v>
      </c>
    </row>
    <row r="112" spans="1:12">
      <c r="A112" s="447"/>
      <c r="B112" s="447"/>
      <c r="C112" s="447"/>
      <c r="D112" s="447"/>
      <c r="E112" s="440"/>
      <c r="F112" s="474"/>
      <c r="G112" s="475"/>
      <c r="H112" s="475"/>
      <c r="I112" s="475"/>
      <c r="J112" s="475"/>
      <c r="K112" s="475"/>
    </row>
    <row r="113" spans="1:19">
      <c r="A113" s="531" t="s">
        <v>517</v>
      </c>
      <c r="B113" s="531"/>
      <c r="C113" s="531"/>
      <c r="D113" s="531"/>
      <c r="E113" s="440"/>
      <c r="F113" s="466"/>
      <c r="G113" s="476"/>
      <c r="H113" s="476"/>
      <c r="I113" s="476"/>
      <c r="J113" s="476"/>
      <c r="K113" s="477"/>
    </row>
    <row r="114" spans="1:19">
      <c r="A114" s="531" t="s">
        <v>518</v>
      </c>
      <c r="B114" s="531"/>
      <c r="C114" s="531"/>
      <c r="D114" s="531"/>
      <c r="E114" s="440"/>
      <c r="F114" s="466"/>
      <c r="G114" s="476"/>
      <c r="H114" s="476"/>
      <c r="I114" s="476"/>
      <c r="J114" s="476"/>
      <c r="K114" s="477"/>
    </row>
    <row r="115" spans="1:19">
      <c r="A115" s="532" t="s">
        <v>519</v>
      </c>
      <c r="B115" s="532"/>
      <c r="C115" s="532"/>
      <c r="D115" s="532"/>
      <c r="E115" s="444" t="s">
        <v>153</v>
      </c>
      <c r="F115" s="466"/>
      <c r="G115" s="476"/>
      <c r="H115" s="476"/>
      <c r="I115" s="476"/>
      <c r="J115" s="476"/>
      <c r="K115" s="477"/>
    </row>
    <row r="116" spans="1:19">
      <c r="A116" s="439" t="s">
        <v>13</v>
      </c>
      <c r="B116" s="439" t="s">
        <v>14</v>
      </c>
      <c r="C116" s="439"/>
      <c r="D116" s="439"/>
      <c r="E116" s="478" t="s">
        <v>15</v>
      </c>
      <c r="F116" s="466"/>
      <c r="G116" s="441">
        <v>23774714.469999999</v>
      </c>
      <c r="H116" s="441">
        <v>13547415.07</v>
      </c>
      <c r="I116" s="441">
        <f>SUM(J116-H116)</f>
        <v>14468948.93</v>
      </c>
      <c r="J116" s="445">
        <v>28016364</v>
      </c>
      <c r="K116" s="445">
        <v>30823392</v>
      </c>
      <c r="P116" s="461"/>
      <c r="Q116" s="461"/>
      <c r="R116" s="479"/>
      <c r="S116" s="479"/>
    </row>
    <row r="117" spans="1:19">
      <c r="A117" s="439"/>
      <c r="B117" s="439" t="s">
        <v>16</v>
      </c>
      <c r="C117" s="439"/>
      <c r="D117" s="439"/>
      <c r="E117" s="478" t="s">
        <v>17</v>
      </c>
      <c r="F117" s="466"/>
      <c r="G117" s="441">
        <v>1506909.09</v>
      </c>
      <c r="H117" s="441">
        <v>835090.89</v>
      </c>
      <c r="I117" s="441">
        <f>SUM(J117-H117)</f>
        <v>916909.11</v>
      </c>
      <c r="J117" s="445">
        <v>1752000</v>
      </c>
      <c r="K117" s="445">
        <v>1848000</v>
      </c>
      <c r="P117" s="461"/>
      <c r="Q117" s="461"/>
      <c r="R117" s="479"/>
      <c r="S117" s="479"/>
    </row>
    <row r="118" spans="1:19">
      <c r="A118" s="439"/>
      <c r="B118" s="439" t="s">
        <v>18</v>
      </c>
      <c r="C118" s="439"/>
      <c r="D118" s="480"/>
      <c r="E118" s="478" t="s">
        <v>19</v>
      </c>
      <c r="F118" s="481"/>
      <c r="G118" s="441">
        <v>3055500</v>
      </c>
      <c r="H118" s="441">
        <v>1522500</v>
      </c>
      <c r="I118" s="441">
        <f t="shared" ref="I118:I137" si="4">SUM(J118-H118)</f>
        <v>1543500</v>
      </c>
      <c r="J118" s="445">
        <v>3066000</v>
      </c>
      <c r="K118" s="445">
        <v>3066000</v>
      </c>
      <c r="P118" s="461"/>
      <c r="Q118" s="461"/>
      <c r="R118" s="482"/>
      <c r="S118" s="479"/>
    </row>
    <row r="119" spans="1:19">
      <c r="A119" s="439"/>
      <c r="B119" s="439" t="s">
        <v>20</v>
      </c>
      <c r="C119" s="439"/>
      <c r="D119" s="439"/>
      <c r="E119" s="478" t="s">
        <v>21</v>
      </c>
      <c r="F119" s="466"/>
      <c r="G119" s="441">
        <v>372000</v>
      </c>
      <c r="H119" s="441">
        <v>372000</v>
      </c>
      <c r="I119" s="441">
        <f t="shared" si="4"/>
        <v>66000</v>
      </c>
      <c r="J119" s="445">
        <v>438000</v>
      </c>
      <c r="K119" s="445">
        <v>462000</v>
      </c>
      <c r="P119" s="461"/>
      <c r="Q119" s="461"/>
      <c r="R119" s="479"/>
      <c r="S119" s="479"/>
    </row>
    <row r="120" spans="1:19">
      <c r="A120" s="439"/>
      <c r="B120" s="439" t="s">
        <v>30</v>
      </c>
      <c r="C120" s="439"/>
      <c r="D120" s="439"/>
      <c r="E120" s="478" t="s">
        <v>31</v>
      </c>
      <c r="F120" s="466"/>
      <c r="G120" s="441">
        <v>1996346</v>
      </c>
      <c r="H120" s="441">
        <v>0</v>
      </c>
      <c r="I120" s="441">
        <f t="shared" si="4"/>
        <v>2334697</v>
      </c>
      <c r="J120" s="445">
        <v>2334697</v>
      </c>
      <c r="K120" s="445">
        <v>2568616</v>
      </c>
      <c r="P120" s="461"/>
      <c r="Q120" s="461"/>
      <c r="R120" s="479"/>
      <c r="S120" s="479"/>
    </row>
    <row r="121" spans="1:19">
      <c r="A121" s="439"/>
      <c r="B121" s="439" t="s">
        <v>32</v>
      </c>
      <c r="C121" s="439"/>
      <c r="D121" s="439"/>
      <c r="E121" s="478" t="s">
        <v>33</v>
      </c>
      <c r="F121" s="466"/>
      <c r="G121" s="441">
        <v>315000</v>
      </c>
      <c r="H121" s="441">
        <v>0</v>
      </c>
      <c r="I121" s="441">
        <f t="shared" si="4"/>
        <v>365000</v>
      </c>
      <c r="J121" s="445">
        <v>365000</v>
      </c>
      <c r="K121" s="445">
        <v>385000</v>
      </c>
      <c r="P121" s="461"/>
      <c r="Q121" s="461"/>
      <c r="R121" s="479"/>
      <c r="S121" s="479"/>
    </row>
    <row r="122" spans="1:19">
      <c r="A122" s="439"/>
      <c r="B122" s="439" t="s">
        <v>34</v>
      </c>
      <c r="C122" s="439"/>
      <c r="D122" s="439"/>
      <c r="E122" s="478" t="s">
        <v>35</v>
      </c>
      <c r="F122" s="466"/>
      <c r="G122" s="441">
        <v>1971174.5</v>
      </c>
      <c r="H122" s="441">
        <v>2153974</v>
      </c>
      <c r="I122" s="441">
        <f t="shared" si="4"/>
        <v>173872</v>
      </c>
      <c r="J122" s="445">
        <v>2327846</v>
      </c>
      <c r="K122" s="445">
        <v>2568616</v>
      </c>
      <c r="P122" s="461"/>
      <c r="Q122" s="461"/>
      <c r="R122" s="479"/>
      <c r="S122" s="479"/>
    </row>
    <row r="123" spans="1:19">
      <c r="A123" s="439"/>
      <c r="B123" s="439" t="s">
        <v>36</v>
      </c>
      <c r="C123" s="439"/>
      <c r="D123" s="439"/>
      <c r="E123" s="478" t="s">
        <v>35</v>
      </c>
      <c r="F123" s="466"/>
      <c r="G123" s="441">
        <v>315000</v>
      </c>
      <c r="H123" s="441">
        <v>0</v>
      </c>
      <c r="I123" s="441">
        <f t="shared" si="4"/>
        <v>365000</v>
      </c>
      <c r="J123" s="445">
        <v>365000</v>
      </c>
      <c r="K123" s="445">
        <v>385000</v>
      </c>
      <c r="P123" s="461"/>
      <c r="Q123" s="461"/>
      <c r="R123" s="479"/>
      <c r="S123" s="479"/>
    </row>
    <row r="124" spans="1:19">
      <c r="A124" s="439"/>
      <c r="B124" s="439" t="s">
        <v>37</v>
      </c>
      <c r="C124" s="439"/>
      <c r="D124" s="439"/>
      <c r="E124" s="478" t="s">
        <v>38</v>
      </c>
      <c r="F124" s="466"/>
      <c r="G124" s="441">
        <v>2691144.68</v>
      </c>
      <c r="H124" s="441">
        <v>1494041.79</v>
      </c>
      <c r="I124" s="441">
        <f t="shared" si="4"/>
        <v>1867921.8900000001</v>
      </c>
      <c r="J124" s="445">
        <v>3361963.68</v>
      </c>
      <c r="K124" s="445">
        <v>3698807.04</v>
      </c>
      <c r="P124" s="461"/>
      <c r="Q124" s="461"/>
      <c r="R124" s="479"/>
      <c r="S124" s="479"/>
    </row>
    <row r="125" spans="1:19">
      <c r="A125" s="439"/>
      <c r="B125" s="439" t="s">
        <v>39</v>
      </c>
      <c r="C125" s="439"/>
      <c r="D125" s="439"/>
      <c r="E125" s="478" t="s">
        <v>40</v>
      </c>
      <c r="F125" s="466"/>
      <c r="G125" s="441">
        <v>74300</v>
      </c>
      <c r="H125" s="441">
        <v>40900</v>
      </c>
      <c r="I125" s="441">
        <f t="shared" si="4"/>
        <v>46700</v>
      </c>
      <c r="J125" s="445">
        <v>87600</v>
      </c>
      <c r="K125" s="445">
        <v>92400</v>
      </c>
      <c r="P125" s="461"/>
      <c r="Q125" s="461"/>
      <c r="R125" s="479"/>
      <c r="S125" s="479"/>
    </row>
    <row r="126" spans="1:19">
      <c r="A126" s="439"/>
      <c r="B126" s="439" t="s">
        <v>41</v>
      </c>
      <c r="C126" s="439"/>
      <c r="D126" s="439"/>
      <c r="E126" s="478" t="s">
        <v>42</v>
      </c>
      <c r="F126" s="466"/>
      <c r="G126" s="441">
        <v>337747.29</v>
      </c>
      <c r="H126" s="441">
        <v>207905.57</v>
      </c>
      <c r="I126" s="441">
        <f t="shared" si="4"/>
        <v>397319.47000000003</v>
      </c>
      <c r="J126" s="445">
        <v>605225.04</v>
      </c>
      <c r="K126" s="445">
        <v>691617.69</v>
      </c>
      <c r="P126" s="461"/>
      <c r="Q126" s="461"/>
      <c r="R126" s="479"/>
      <c r="S126" s="479"/>
    </row>
    <row r="127" spans="1:19">
      <c r="A127" s="439"/>
      <c r="B127" s="439" t="s">
        <v>43</v>
      </c>
      <c r="C127" s="439"/>
      <c r="D127" s="439"/>
      <c r="E127" s="478" t="s">
        <v>44</v>
      </c>
      <c r="F127" s="466"/>
      <c r="G127" s="441">
        <v>72779.75</v>
      </c>
      <c r="H127" s="441">
        <v>40296.99</v>
      </c>
      <c r="I127" s="441">
        <f t="shared" si="4"/>
        <v>47303.01</v>
      </c>
      <c r="J127" s="445">
        <v>87600</v>
      </c>
      <c r="K127" s="445">
        <v>92400</v>
      </c>
      <c r="P127" s="461"/>
      <c r="Q127" s="461"/>
      <c r="R127" s="479"/>
      <c r="S127" s="479"/>
    </row>
    <row r="128" spans="1:19">
      <c r="A128" s="439"/>
      <c r="B128" s="439" t="s">
        <v>22</v>
      </c>
      <c r="C128" s="439"/>
      <c r="D128" s="439"/>
      <c r="E128" s="478" t="s">
        <v>23</v>
      </c>
      <c r="F128" s="466"/>
      <c r="G128" s="441">
        <v>196159.09</v>
      </c>
      <c r="H128" s="441">
        <v>108647.09</v>
      </c>
      <c r="I128" s="441">
        <f t="shared" si="4"/>
        <v>125352.91</v>
      </c>
      <c r="J128" s="445">
        <v>234000</v>
      </c>
      <c r="K128" s="445">
        <v>242000</v>
      </c>
      <c r="P128" s="461"/>
      <c r="Q128" s="461"/>
      <c r="R128" s="479"/>
      <c r="S128" s="479"/>
    </row>
    <row r="129" spans="1:19">
      <c r="A129" s="439"/>
      <c r="B129" s="439" t="s">
        <v>24</v>
      </c>
      <c r="C129" s="439"/>
      <c r="D129" s="439"/>
      <c r="E129" s="478" t="s">
        <v>25</v>
      </c>
      <c r="F129" s="466"/>
      <c r="G129" s="441">
        <v>14215.91</v>
      </c>
      <c r="H129" s="441">
        <v>7365.71</v>
      </c>
      <c r="I129" s="441">
        <f t="shared" si="4"/>
        <v>8834.2900000000009</v>
      </c>
      <c r="J129" s="445">
        <v>16200</v>
      </c>
      <c r="K129" s="445">
        <v>16200</v>
      </c>
      <c r="P129" s="461"/>
      <c r="Q129" s="461"/>
      <c r="R129" s="479"/>
      <c r="S129" s="479"/>
    </row>
    <row r="130" spans="1:19">
      <c r="A130" s="439"/>
      <c r="B130" s="439" t="s">
        <v>26</v>
      </c>
      <c r="C130" s="439"/>
      <c r="D130" s="439"/>
      <c r="E130" s="478" t="s">
        <v>27</v>
      </c>
      <c r="F130" s="466"/>
      <c r="G130" s="441">
        <v>9600</v>
      </c>
      <c r="H130" s="441">
        <v>2400</v>
      </c>
      <c r="I130" s="441">
        <f t="shared" si="4"/>
        <v>55200</v>
      </c>
      <c r="J130" s="445">
        <v>57600</v>
      </c>
      <c r="K130" s="445">
        <v>67200</v>
      </c>
      <c r="P130" s="461"/>
      <c r="Q130" s="461"/>
      <c r="R130" s="479"/>
      <c r="S130" s="479"/>
    </row>
    <row r="131" spans="1:19">
      <c r="A131" s="439"/>
      <c r="B131" s="439" t="s">
        <v>28</v>
      </c>
      <c r="C131" s="439"/>
      <c r="D131" s="439"/>
      <c r="E131" s="478" t="s">
        <v>29</v>
      </c>
      <c r="F131" s="466"/>
      <c r="G131" s="441">
        <v>313744.74</v>
      </c>
      <c r="H131" s="441">
        <v>179064.11</v>
      </c>
      <c r="I131" s="441">
        <f t="shared" si="4"/>
        <v>204510.89</v>
      </c>
      <c r="J131" s="445">
        <v>383575</v>
      </c>
      <c r="K131" s="445">
        <v>395000</v>
      </c>
      <c r="P131" s="461"/>
      <c r="Q131" s="461"/>
      <c r="R131" s="479"/>
      <c r="S131" s="479"/>
    </row>
    <row r="132" spans="1:19" s="461" customFormat="1" ht="15" customHeight="1">
      <c r="A132" s="439"/>
      <c r="B132" s="439" t="s">
        <v>123</v>
      </c>
      <c r="C132" s="439"/>
      <c r="D132" s="439"/>
      <c r="E132" s="478" t="s">
        <v>124</v>
      </c>
      <c r="F132" s="439"/>
      <c r="G132" s="441">
        <v>73465.5</v>
      </c>
      <c r="H132" s="441">
        <v>0</v>
      </c>
      <c r="I132" s="441">
        <f t="shared" si="4"/>
        <v>2201500</v>
      </c>
      <c r="J132" s="445">
        <v>2201500</v>
      </c>
      <c r="K132" s="445">
        <v>741000</v>
      </c>
      <c r="R132" s="479"/>
      <c r="S132" s="479"/>
    </row>
    <row r="133" spans="1:19" s="461" customFormat="1" ht="14.25" customHeight="1">
      <c r="A133" s="439"/>
      <c r="B133" s="439" t="s">
        <v>271</v>
      </c>
      <c r="C133" s="439"/>
      <c r="D133" s="439"/>
      <c r="E133" s="478" t="s">
        <v>46</v>
      </c>
      <c r="F133" s="439"/>
      <c r="G133" s="441">
        <v>1263000</v>
      </c>
      <c r="H133" s="441"/>
      <c r="I133" s="441">
        <f t="shared" si="4"/>
        <v>0</v>
      </c>
      <c r="J133" s="445"/>
      <c r="K133" s="445"/>
    </row>
    <row r="134" spans="1:19" s="461" customFormat="1" ht="14.25" customHeight="1">
      <c r="A134" s="439"/>
      <c r="B134" s="439" t="s">
        <v>520</v>
      </c>
      <c r="C134" s="439"/>
      <c r="D134" s="439"/>
      <c r="E134" s="478" t="s">
        <v>46</v>
      </c>
      <c r="F134" s="439"/>
      <c r="G134" s="441">
        <v>434700</v>
      </c>
      <c r="H134" s="441"/>
      <c r="I134" s="441">
        <f t="shared" si="4"/>
        <v>0</v>
      </c>
      <c r="J134" s="445"/>
      <c r="K134" s="445"/>
    </row>
    <row r="135" spans="1:19" s="461" customFormat="1" ht="14.25" customHeight="1">
      <c r="A135" s="439"/>
      <c r="B135" s="439" t="s">
        <v>521</v>
      </c>
      <c r="C135" s="439"/>
      <c r="D135" s="439"/>
      <c r="E135" s="478" t="s">
        <v>293</v>
      </c>
      <c r="F135" s="439"/>
      <c r="G135" s="441"/>
      <c r="H135" s="441">
        <v>35000</v>
      </c>
      <c r="I135" s="441">
        <f t="shared" si="4"/>
        <v>0</v>
      </c>
      <c r="J135" s="445">
        <v>35000</v>
      </c>
      <c r="K135" s="445"/>
    </row>
    <row r="136" spans="1:19" s="461" customFormat="1" ht="14.25" customHeight="1">
      <c r="A136" s="439"/>
      <c r="B136" s="439" t="s">
        <v>159</v>
      </c>
      <c r="C136" s="439"/>
      <c r="D136" s="439"/>
      <c r="E136" s="478" t="s">
        <v>46</v>
      </c>
      <c r="F136" s="439"/>
      <c r="G136" s="441"/>
      <c r="H136" s="441">
        <v>105000</v>
      </c>
      <c r="I136" s="441">
        <f t="shared" si="4"/>
        <v>5000</v>
      </c>
      <c r="J136" s="445">
        <v>110000</v>
      </c>
      <c r="K136" s="445"/>
    </row>
    <row r="137" spans="1:19" s="461" customFormat="1" ht="14.25" customHeight="1">
      <c r="A137" s="439"/>
      <c r="B137" s="439" t="s">
        <v>45</v>
      </c>
      <c r="C137" s="439"/>
      <c r="D137" s="439"/>
      <c r="E137" s="478" t="s">
        <v>46</v>
      </c>
      <c r="F137" s="439"/>
      <c r="G137" s="441">
        <v>0</v>
      </c>
      <c r="H137" s="441"/>
      <c r="I137" s="441">
        <f t="shared" si="4"/>
        <v>210</v>
      </c>
      <c r="J137" s="445">
        <v>210</v>
      </c>
      <c r="K137" s="445">
        <v>220</v>
      </c>
    </row>
    <row r="138" spans="1:19" s="461" customFormat="1" ht="8.4499999999999993" customHeight="1">
      <c r="A138" s="439"/>
      <c r="B138" s="439"/>
      <c r="C138" s="439"/>
      <c r="D138" s="439"/>
      <c r="E138" s="478"/>
      <c r="F138" s="439"/>
      <c r="G138" s="441"/>
      <c r="H138" s="441"/>
      <c r="I138" s="441"/>
      <c r="J138" s="441"/>
      <c r="K138" s="445"/>
    </row>
    <row r="139" spans="1:19" s="473" customFormat="1" ht="12.75">
      <c r="A139" s="518" t="s">
        <v>47</v>
      </c>
      <c r="B139" s="518"/>
      <c r="C139" s="518"/>
      <c r="D139" s="518"/>
      <c r="E139" s="440"/>
      <c r="F139" s="483"/>
      <c r="G139" s="484">
        <f>SUM(G116:G138)</f>
        <v>38787501.020000003</v>
      </c>
      <c r="H139" s="484">
        <f>SUM(H116:H138)</f>
        <v>20651601.219999999</v>
      </c>
      <c r="I139" s="484">
        <f>SUM(I116:I138)</f>
        <v>25193779.5</v>
      </c>
      <c r="J139" s="484">
        <f>SUM(J116:J138)</f>
        <v>45845380.719999999</v>
      </c>
      <c r="K139" s="484">
        <f>SUM(K116:K138)</f>
        <v>48143468.729999997</v>
      </c>
    </row>
    <row r="140" spans="1:19">
      <c r="A140" s="438" t="s">
        <v>522</v>
      </c>
      <c r="B140" s="438"/>
      <c r="C140" s="438"/>
      <c r="D140" s="438"/>
      <c r="E140" s="444" t="s">
        <v>49</v>
      </c>
      <c r="F140" s="466"/>
      <c r="G140" s="476"/>
      <c r="H140" s="476"/>
      <c r="I140" s="476"/>
      <c r="J140" s="476"/>
      <c r="K140" s="477"/>
    </row>
    <row r="141" spans="1:19">
      <c r="A141" s="439"/>
      <c r="B141" s="439" t="s">
        <v>50</v>
      </c>
      <c r="C141" s="439"/>
      <c r="D141" s="439"/>
      <c r="E141" s="478" t="s">
        <v>51</v>
      </c>
      <c r="F141" s="466"/>
      <c r="G141" s="441">
        <v>1097613</v>
      </c>
      <c r="H141" s="441">
        <v>865002.75</v>
      </c>
      <c r="I141" s="441">
        <f>SUM(J141-H141)</f>
        <v>974997.25</v>
      </c>
      <c r="J141" s="445">
        <v>1840000</v>
      </c>
      <c r="K141" s="445">
        <v>1581400</v>
      </c>
      <c r="L141" s="448"/>
      <c r="M141" s="448"/>
      <c r="N141" s="448"/>
    </row>
    <row r="142" spans="1:19">
      <c r="A142" s="439"/>
      <c r="B142" s="439" t="s">
        <v>52</v>
      </c>
      <c r="C142" s="439"/>
      <c r="D142" s="439"/>
      <c r="E142" s="485" t="s">
        <v>53</v>
      </c>
      <c r="F142" s="466"/>
      <c r="G142" s="441">
        <v>166550</v>
      </c>
      <c r="H142" s="441">
        <v>362885</v>
      </c>
      <c r="I142" s="441">
        <f t="shared" ref="I142:I182" si="5">SUM(J142-H142)</f>
        <v>892115</v>
      </c>
      <c r="J142" s="445">
        <v>1255000</v>
      </c>
      <c r="K142" s="445">
        <v>1092000</v>
      </c>
      <c r="L142" s="448"/>
      <c r="M142" s="448"/>
      <c r="N142" s="448"/>
    </row>
    <row r="143" spans="1:19">
      <c r="A143" s="439"/>
      <c r="B143" s="439" t="s">
        <v>125</v>
      </c>
      <c r="C143" s="439"/>
      <c r="D143" s="439"/>
      <c r="E143" s="485" t="s">
        <v>53</v>
      </c>
      <c r="F143" s="466"/>
      <c r="G143" s="441"/>
      <c r="H143" s="441">
        <v>0</v>
      </c>
      <c r="I143" s="441">
        <f t="shared" si="5"/>
        <v>50000</v>
      </c>
      <c r="J143" s="445">
        <v>50000</v>
      </c>
      <c r="K143" s="445">
        <v>200000</v>
      </c>
      <c r="L143" s="448"/>
      <c r="N143" s="448"/>
    </row>
    <row r="144" spans="1:19">
      <c r="A144" s="439"/>
      <c r="B144" s="439" t="s">
        <v>54</v>
      </c>
      <c r="C144" s="439"/>
      <c r="D144" s="439"/>
      <c r="E144" s="478" t="s">
        <v>55</v>
      </c>
      <c r="F144" s="466"/>
      <c r="G144" s="441">
        <v>971730.56</v>
      </c>
      <c r="H144" s="441">
        <v>659952.56000000006</v>
      </c>
      <c r="I144" s="441">
        <f t="shared" si="5"/>
        <v>545047.43999999994</v>
      </c>
      <c r="J144" s="445">
        <v>1205000</v>
      </c>
      <c r="K144" s="445">
        <v>786000</v>
      </c>
      <c r="L144" s="448"/>
      <c r="M144" s="448"/>
      <c r="N144" s="448"/>
    </row>
    <row r="145" spans="1:16">
      <c r="A145" s="439"/>
      <c r="B145" s="439" t="s">
        <v>56</v>
      </c>
      <c r="C145" s="439"/>
      <c r="D145" s="439"/>
      <c r="E145" s="478" t="s">
        <v>57</v>
      </c>
      <c r="F145" s="466"/>
      <c r="G145" s="441">
        <v>36725</v>
      </c>
      <c r="H145" s="441">
        <v>66700</v>
      </c>
      <c r="I145" s="441">
        <f t="shared" si="5"/>
        <v>13300</v>
      </c>
      <c r="J145" s="445">
        <v>80000</v>
      </c>
      <c r="K145" s="445">
        <v>94000</v>
      </c>
      <c r="L145" s="448"/>
      <c r="N145" s="448"/>
    </row>
    <row r="146" spans="1:16" ht="13.5" customHeight="1">
      <c r="A146" s="439"/>
      <c r="B146" s="439" t="s">
        <v>58</v>
      </c>
      <c r="C146" s="439"/>
      <c r="D146" s="439"/>
      <c r="E146" s="478" t="s">
        <v>59</v>
      </c>
      <c r="F146" s="466"/>
      <c r="G146" s="441">
        <v>1855975.09</v>
      </c>
      <c r="H146" s="441">
        <v>1088205</v>
      </c>
      <c r="I146" s="441">
        <f t="shared" si="5"/>
        <v>1011795</v>
      </c>
      <c r="J146" s="445">
        <v>2100000</v>
      </c>
      <c r="K146" s="445">
        <v>2397853.88</v>
      </c>
      <c r="L146" s="448"/>
      <c r="N146" s="448"/>
    </row>
    <row r="147" spans="1:16" ht="13.5" customHeight="1">
      <c r="A147" s="439"/>
      <c r="B147" s="439" t="s">
        <v>126</v>
      </c>
      <c r="C147" s="439"/>
      <c r="D147" s="439"/>
      <c r="E147" s="478" t="s">
        <v>127</v>
      </c>
      <c r="F147" s="466"/>
      <c r="G147" s="441"/>
      <c r="H147" s="441">
        <v>19524</v>
      </c>
      <c r="I147" s="441">
        <f t="shared" si="5"/>
        <v>30476</v>
      </c>
      <c r="J147" s="445">
        <v>50000</v>
      </c>
      <c r="K147" s="445"/>
      <c r="M147" s="479"/>
      <c r="N147" s="448"/>
      <c r="O147" s="479"/>
      <c r="P147" s="486"/>
    </row>
    <row r="148" spans="1:16">
      <c r="A148" s="439"/>
      <c r="B148" s="439" t="s">
        <v>60</v>
      </c>
      <c r="C148" s="439"/>
      <c r="D148" s="439"/>
      <c r="E148" s="478" t="s">
        <v>61</v>
      </c>
      <c r="F148" s="466"/>
      <c r="G148" s="441">
        <v>207489</v>
      </c>
      <c r="H148" s="441">
        <v>73095</v>
      </c>
      <c r="I148" s="441">
        <f t="shared" si="5"/>
        <v>326405</v>
      </c>
      <c r="J148" s="445">
        <v>399500</v>
      </c>
      <c r="K148" s="445">
        <v>164716.65</v>
      </c>
      <c r="L148" s="448"/>
      <c r="M148" s="487"/>
      <c r="N148" s="448"/>
      <c r="O148" s="479"/>
      <c r="P148" s="486"/>
    </row>
    <row r="149" spans="1:16">
      <c r="A149" s="439"/>
      <c r="B149" s="439" t="s">
        <v>128</v>
      </c>
      <c r="C149" s="439"/>
      <c r="D149" s="439"/>
      <c r="E149" s="478" t="s">
        <v>61</v>
      </c>
      <c r="F149" s="466"/>
      <c r="G149" s="441"/>
      <c r="H149" s="441">
        <v>0</v>
      </c>
      <c r="I149" s="441">
        <f t="shared" si="5"/>
        <v>50000</v>
      </c>
      <c r="J149" s="445">
        <v>50000</v>
      </c>
      <c r="K149" s="445"/>
      <c r="M149" s="461"/>
      <c r="N149" s="448"/>
      <c r="O149" s="479"/>
      <c r="P149" s="486"/>
    </row>
    <row r="150" spans="1:16">
      <c r="A150" s="439"/>
      <c r="B150" s="439" t="s">
        <v>105</v>
      </c>
      <c r="C150" s="439"/>
      <c r="D150" s="439"/>
      <c r="E150" s="478" t="s">
        <v>55</v>
      </c>
      <c r="F150" s="466"/>
      <c r="G150" s="441">
        <v>1551</v>
      </c>
      <c r="H150" s="441">
        <v>0</v>
      </c>
      <c r="I150" s="441">
        <f t="shared" si="5"/>
        <v>5000</v>
      </c>
      <c r="J150" s="445">
        <v>5000</v>
      </c>
      <c r="K150" s="445"/>
      <c r="M150" s="461"/>
      <c r="N150" s="448"/>
      <c r="O150" s="479"/>
      <c r="P150" s="486"/>
    </row>
    <row r="151" spans="1:16">
      <c r="A151" s="439"/>
      <c r="B151" s="439" t="s">
        <v>104</v>
      </c>
      <c r="C151" s="439"/>
      <c r="D151" s="439"/>
      <c r="E151" s="478"/>
      <c r="F151" s="466"/>
      <c r="G151" s="441">
        <v>4950</v>
      </c>
      <c r="H151" s="441">
        <v>0</v>
      </c>
      <c r="I151" s="441">
        <f t="shared" si="5"/>
        <v>30000</v>
      </c>
      <c r="J151" s="445">
        <v>30000</v>
      </c>
      <c r="K151" s="445"/>
      <c r="M151" s="461"/>
      <c r="N151" s="448"/>
      <c r="O151" s="479"/>
      <c r="P151" s="486"/>
    </row>
    <row r="152" spans="1:16">
      <c r="A152" s="439"/>
      <c r="B152" s="439" t="s">
        <v>129</v>
      </c>
      <c r="C152" s="439"/>
      <c r="D152" s="439"/>
      <c r="E152" s="478" t="s">
        <v>61</v>
      </c>
      <c r="F152" s="466"/>
      <c r="G152" s="441"/>
      <c r="H152" s="441">
        <v>0</v>
      </c>
      <c r="I152" s="441">
        <f t="shared" si="5"/>
        <v>70000</v>
      </c>
      <c r="J152" s="445">
        <v>70000</v>
      </c>
      <c r="K152" s="445">
        <v>24022.74</v>
      </c>
      <c r="L152" s="448"/>
      <c r="M152" s="461"/>
      <c r="N152" s="448"/>
      <c r="O152" s="479"/>
      <c r="P152" s="486"/>
    </row>
    <row r="153" spans="1:16">
      <c r="A153" s="439"/>
      <c r="B153" s="439" t="s">
        <v>130</v>
      </c>
      <c r="C153" s="439"/>
      <c r="D153" s="439"/>
      <c r="E153" s="478" t="s">
        <v>61</v>
      </c>
      <c r="F153" s="466"/>
      <c r="G153" s="441"/>
      <c r="H153" s="441">
        <v>18800</v>
      </c>
      <c r="I153" s="441">
        <f t="shared" si="5"/>
        <v>31200</v>
      </c>
      <c r="J153" s="445">
        <v>50000</v>
      </c>
      <c r="K153" s="445">
        <v>10000</v>
      </c>
      <c r="L153" s="448"/>
      <c r="M153" s="461"/>
      <c r="N153" s="448"/>
      <c r="O153" s="479"/>
      <c r="P153" s="486"/>
    </row>
    <row r="154" spans="1:16">
      <c r="A154" s="439"/>
      <c r="B154" s="439" t="s">
        <v>523</v>
      </c>
      <c r="C154" s="439"/>
      <c r="D154" s="439"/>
      <c r="E154" s="478"/>
      <c r="F154" s="466"/>
      <c r="G154" s="441">
        <v>536000</v>
      </c>
      <c r="H154" s="441"/>
      <c r="I154" s="441">
        <f t="shared" si="5"/>
        <v>0</v>
      </c>
      <c r="J154" s="445"/>
      <c r="K154" s="445"/>
      <c r="M154" s="461"/>
      <c r="N154" s="448"/>
      <c r="O154" s="479"/>
      <c r="P154" s="486"/>
    </row>
    <row r="155" spans="1:16">
      <c r="A155" s="439"/>
      <c r="B155" s="439" t="s">
        <v>62</v>
      </c>
      <c r="C155" s="439"/>
      <c r="D155" s="439"/>
      <c r="E155" s="478" t="s">
        <v>63</v>
      </c>
      <c r="F155" s="466"/>
      <c r="G155" s="441">
        <v>884374.06</v>
      </c>
      <c r="H155" s="441">
        <v>371754.89</v>
      </c>
      <c r="I155" s="441">
        <f t="shared" si="5"/>
        <v>478245.11</v>
      </c>
      <c r="J155" s="445">
        <v>850000</v>
      </c>
      <c r="K155" s="445">
        <v>900000</v>
      </c>
      <c r="L155" s="448"/>
      <c r="M155" s="461"/>
      <c r="N155" s="448"/>
      <c r="O155" s="479"/>
      <c r="P155" s="486"/>
    </row>
    <row r="156" spans="1:16">
      <c r="A156" s="439"/>
      <c r="B156" s="439" t="s">
        <v>64</v>
      </c>
      <c r="C156" s="439"/>
      <c r="D156" s="439"/>
      <c r="E156" s="478" t="s">
        <v>65</v>
      </c>
      <c r="F156" s="466"/>
      <c r="G156" s="441">
        <v>301950</v>
      </c>
      <c r="H156" s="441">
        <v>155936.37</v>
      </c>
      <c r="I156" s="441">
        <f t="shared" si="5"/>
        <v>188463.63</v>
      </c>
      <c r="J156" s="445">
        <v>344400</v>
      </c>
      <c r="K156" s="445">
        <v>363600</v>
      </c>
      <c r="L156" s="448"/>
      <c r="M156" s="487"/>
      <c r="N156" s="448"/>
      <c r="O156" s="479"/>
      <c r="P156" s="486"/>
    </row>
    <row r="157" spans="1:16">
      <c r="A157" s="439"/>
      <c r="B157" s="439" t="s">
        <v>66</v>
      </c>
      <c r="C157" s="439"/>
      <c r="D157" s="439"/>
      <c r="E157" s="478" t="s">
        <v>67</v>
      </c>
      <c r="F157" s="466"/>
      <c r="G157" s="441">
        <v>8421</v>
      </c>
      <c r="H157" s="441">
        <v>4066</v>
      </c>
      <c r="I157" s="441">
        <f t="shared" si="5"/>
        <v>20934</v>
      </c>
      <c r="J157" s="445">
        <v>25000</v>
      </c>
      <c r="K157" s="445">
        <v>22000</v>
      </c>
      <c r="L157" s="448"/>
      <c r="M157" s="461"/>
      <c r="N157" s="448"/>
      <c r="O157" s="479"/>
      <c r="P157" s="486"/>
    </row>
    <row r="158" spans="1:16">
      <c r="A158" s="439"/>
      <c r="B158" s="439" t="s">
        <v>68</v>
      </c>
      <c r="C158" s="439"/>
      <c r="D158" s="439"/>
      <c r="E158" s="478" t="s">
        <v>69</v>
      </c>
      <c r="F158" s="466"/>
      <c r="G158" s="441">
        <v>188482.84</v>
      </c>
      <c r="H158" s="441">
        <v>90922</v>
      </c>
      <c r="I158" s="441">
        <f t="shared" si="5"/>
        <v>236078</v>
      </c>
      <c r="J158" s="445">
        <v>327000</v>
      </c>
      <c r="K158" s="445">
        <v>249000</v>
      </c>
      <c r="L158" s="448"/>
      <c r="M158" s="461"/>
      <c r="N158" s="448"/>
      <c r="O158" s="479"/>
      <c r="P158" s="486"/>
    </row>
    <row r="159" spans="1:16">
      <c r="A159" s="439"/>
      <c r="B159" s="440" t="s">
        <v>131</v>
      </c>
      <c r="C159" s="439"/>
      <c r="D159" s="439"/>
      <c r="E159" s="488" t="s">
        <v>132</v>
      </c>
      <c r="F159" s="466"/>
      <c r="G159" s="441">
        <v>0</v>
      </c>
      <c r="H159" s="441">
        <v>12744</v>
      </c>
      <c r="I159" s="441">
        <f t="shared" si="5"/>
        <v>2256</v>
      </c>
      <c r="J159" s="445">
        <v>15000</v>
      </c>
      <c r="K159" s="445">
        <v>15000</v>
      </c>
      <c r="L159" s="448"/>
      <c r="M159" s="461"/>
      <c r="N159" s="448"/>
      <c r="O159" s="479"/>
      <c r="P159" s="486"/>
    </row>
    <row r="160" spans="1:16">
      <c r="A160" s="439"/>
      <c r="B160" s="439" t="s">
        <v>70</v>
      </c>
      <c r="C160" s="439"/>
      <c r="D160" s="439"/>
      <c r="E160" s="478" t="s">
        <v>71</v>
      </c>
      <c r="F160" s="466"/>
      <c r="G160" s="441">
        <v>0</v>
      </c>
      <c r="H160" s="441">
        <v>0</v>
      </c>
      <c r="I160" s="441">
        <f t="shared" si="5"/>
        <v>10000</v>
      </c>
      <c r="J160" s="445">
        <v>10000</v>
      </c>
      <c r="K160" s="445">
        <v>10000</v>
      </c>
      <c r="L160" s="448"/>
      <c r="M160" s="461"/>
      <c r="N160" s="448"/>
      <c r="O160" s="479"/>
      <c r="P160" s="486"/>
    </row>
    <row r="161" spans="1:16">
      <c r="A161" s="439"/>
      <c r="B161" s="439" t="s">
        <v>102</v>
      </c>
      <c r="C161" s="439"/>
      <c r="D161" s="439"/>
      <c r="E161" s="478" t="s">
        <v>135</v>
      </c>
      <c r="F161" s="466"/>
      <c r="G161" s="441">
        <v>45718</v>
      </c>
      <c r="H161" s="441">
        <v>60000</v>
      </c>
      <c r="I161" s="441">
        <f t="shared" si="5"/>
        <v>0</v>
      </c>
      <c r="J161" s="445">
        <v>60000</v>
      </c>
      <c r="K161" s="445">
        <v>50000</v>
      </c>
      <c r="L161" s="448"/>
      <c r="M161" s="461"/>
      <c r="N161" s="448"/>
      <c r="O161" s="479"/>
      <c r="P161" s="486"/>
    </row>
    <row r="162" spans="1:16">
      <c r="A162" s="439"/>
      <c r="B162" s="439" t="s">
        <v>72</v>
      </c>
      <c r="C162" s="439"/>
      <c r="D162" s="439"/>
      <c r="E162" s="478" t="s">
        <v>73</v>
      </c>
      <c r="F162" s="466"/>
      <c r="G162" s="441">
        <v>8902807.8699999992</v>
      </c>
      <c r="H162" s="441">
        <v>5970732.3300000001</v>
      </c>
      <c r="I162" s="441">
        <f t="shared" si="5"/>
        <v>6699267.6699999999</v>
      </c>
      <c r="J162" s="445">
        <v>12670000</v>
      </c>
      <c r="K162" s="445">
        <v>8289000</v>
      </c>
      <c r="L162" s="448"/>
      <c r="M162" s="461"/>
      <c r="N162" s="448"/>
      <c r="O162" s="479"/>
      <c r="P162" s="486"/>
    </row>
    <row r="163" spans="1:16">
      <c r="A163" s="439"/>
      <c r="B163" s="439" t="s">
        <v>74</v>
      </c>
      <c r="C163" s="439"/>
      <c r="D163" s="439"/>
      <c r="E163" s="488" t="s">
        <v>121</v>
      </c>
      <c r="F163" s="466"/>
      <c r="G163" s="441">
        <v>168021.6</v>
      </c>
      <c r="H163" s="441">
        <v>84455</v>
      </c>
      <c r="I163" s="441">
        <f t="shared" si="5"/>
        <v>165545</v>
      </c>
      <c r="J163" s="445">
        <v>250000</v>
      </c>
      <c r="K163" s="445">
        <v>250000</v>
      </c>
      <c r="L163" s="448"/>
      <c r="M163" s="461"/>
      <c r="N163" s="448"/>
      <c r="O163" s="479"/>
      <c r="P163" s="486"/>
    </row>
    <row r="164" spans="1:16">
      <c r="A164" s="439"/>
      <c r="B164" s="439" t="s">
        <v>75</v>
      </c>
      <c r="C164" s="439"/>
      <c r="D164" s="439"/>
      <c r="E164" s="478" t="s">
        <v>76</v>
      </c>
      <c r="F164" s="466"/>
      <c r="G164" s="441">
        <v>800832</v>
      </c>
      <c r="H164" s="441">
        <v>465056</v>
      </c>
      <c r="I164" s="441">
        <f t="shared" si="5"/>
        <v>1134944</v>
      </c>
      <c r="J164" s="445">
        <v>1600000</v>
      </c>
      <c r="K164" s="445">
        <v>800000</v>
      </c>
      <c r="L164" s="448"/>
      <c r="M164" s="461"/>
      <c r="N164" s="448"/>
      <c r="O164" s="479"/>
      <c r="P164" s="486"/>
    </row>
    <row r="165" spans="1:16">
      <c r="A165" s="439"/>
      <c r="B165" s="439" t="s">
        <v>77</v>
      </c>
      <c r="C165" s="439"/>
      <c r="D165" s="439"/>
      <c r="E165" s="440" t="s">
        <v>122</v>
      </c>
      <c r="F165" s="466"/>
      <c r="G165" s="441">
        <v>93775</v>
      </c>
      <c r="H165" s="441">
        <v>118660</v>
      </c>
      <c r="I165" s="441">
        <f t="shared" si="5"/>
        <v>81340</v>
      </c>
      <c r="J165" s="445">
        <v>200000</v>
      </c>
      <c r="K165" s="445">
        <v>350000</v>
      </c>
      <c r="L165" s="448"/>
      <c r="M165" s="479"/>
      <c r="N165" s="448"/>
      <c r="O165" s="479"/>
      <c r="P165" s="486"/>
    </row>
    <row r="166" spans="1:16">
      <c r="A166" s="439"/>
      <c r="B166" s="439" t="s">
        <v>78</v>
      </c>
      <c r="C166" s="439"/>
      <c r="D166" s="439"/>
      <c r="E166" s="478" t="s">
        <v>79</v>
      </c>
      <c r="F166" s="466"/>
      <c r="G166" s="441">
        <v>452349</v>
      </c>
      <c r="H166" s="441">
        <v>50632</v>
      </c>
      <c r="I166" s="441">
        <f t="shared" si="5"/>
        <v>1399368</v>
      </c>
      <c r="J166" s="445">
        <v>1450000</v>
      </c>
      <c r="K166" s="445">
        <v>550000</v>
      </c>
      <c r="L166" s="448"/>
      <c r="M166" s="461"/>
      <c r="N166" s="448"/>
      <c r="O166" s="479"/>
      <c r="P166" s="486"/>
    </row>
    <row r="167" spans="1:16">
      <c r="A167" s="439"/>
      <c r="B167" s="440" t="s">
        <v>166</v>
      </c>
      <c r="C167" s="439"/>
      <c r="D167" s="439"/>
      <c r="E167" s="478" t="s">
        <v>76</v>
      </c>
      <c r="F167" s="466"/>
      <c r="G167" s="441">
        <v>165260</v>
      </c>
      <c r="H167" s="441"/>
      <c r="I167" s="441">
        <f t="shared" si="5"/>
        <v>0</v>
      </c>
      <c r="J167" s="445"/>
      <c r="K167" s="445"/>
      <c r="M167" s="461"/>
      <c r="N167" s="448"/>
      <c r="O167" s="479"/>
      <c r="P167" s="486"/>
    </row>
    <row r="168" spans="1:16">
      <c r="A168" s="439"/>
      <c r="B168" s="440" t="s">
        <v>524</v>
      </c>
      <c r="C168" s="439"/>
      <c r="D168" s="439"/>
      <c r="E168" s="478"/>
      <c r="F168" s="466"/>
      <c r="G168" s="441"/>
      <c r="H168" s="441">
        <v>0</v>
      </c>
      <c r="I168" s="441">
        <f t="shared" si="5"/>
        <v>181763.9</v>
      </c>
      <c r="J168" s="445">
        <v>181763.9</v>
      </c>
      <c r="K168" s="445"/>
      <c r="L168" s="489"/>
      <c r="M168" s="461"/>
      <c r="N168" s="448"/>
      <c r="O168" s="479"/>
      <c r="P168" s="486"/>
    </row>
    <row r="169" spans="1:16" ht="12" customHeight="1">
      <c r="A169" s="439"/>
      <c r="B169" s="439" t="s">
        <v>80</v>
      </c>
      <c r="C169" s="439"/>
      <c r="D169" s="439"/>
      <c r="E169" s="440"/>
      <c r="F169" s="466"/>
      <c r="G169" s="441"/>
      <c r="H169" s="441"/>
      <c r="I169" s="441">
        <f t="shared" si="5"/>
        <v>0</v>
      </c>
      <c r="J169" s="445"/>
      <c r="K169" s="445"/>
      <c r="L169" s="489"/>
      <c r="M169" s="461"/>
      <c r="N169" s="448"/>
      <c r="O169" s="479"/>
      <c r="P169" s="486"/>
    </row>
    <row r="170" spans="1:16">
      <c r="A170" s="439"/>
      <c r="B170" s="439"/>
      <c r="C170" s="439" t="s">
        <v>81</v>
      </c>
      <c r="D170" s="439"/>
      <c r="E170" s="488" t="s">
        <v>133</v>
      </c>
      <c r="F170" s="466"/>
      <c r="G170" s="441">
        <v>30000</v>
      </c>
      <c r="H170" s="441">
        <v>12500</v>
      </c>
      <c r="I170" s="441">
        <f t="shared" si="5"/>
        <v>17500</v>
      </c>
      <c r="J170" s="445">
        <v>30000</v>
      </c>
      <c r="K170" s="445">
        <v>30000</v>
      </c>
      <c r="L170" s="489"/>
      <c r="M170" s="461"/>
      <c r="N170" s="448"/>
      <c r="O170" s="479"/>
      <c r="P170" s="486"/>
    </row>
    <row r="171" spans="1:16">
      <c r="A171" s="439"/>
      <c r="B171" s="439"/>
      <c r="C171" s="439" t="s">
        <v>82</v>
      </c>
      <c r="D171" s="439"/>
      <c r="E171" s="488" t="s">
        <v>134</v>
      </c>
      <c r="F171" s="466"/>
      <c r="G171" s="441">
        <v>60000</v>
      </c>
      <c r="H171" s="441">
        <v>25000</v>
      </c>
      <c r="I171" s="441">
        <f t="shared" si="5"/>
        <v>35000</v>
      </c>
      <c r="J171" s="445">
        <v>60000</v>
      </c>
      <c r="K171" s="445">
        <v>60000</v>
      </c>
      <c r="L171" s="489"/>
      <c r="M171" s="461"/>
      <c r="N171" s="448"/>
      <c r="O171" s="479"/>
      <c r="P171" s="486"/>
    </row>
    <row r="172" spans="1:16">
      <c r="A172" s="439"/>
      <c r="B172" s="439"/>
      <c r="C172" s="439" t="s">
        <v>83</v>
      </c>
      <c r="D172" s="439"/>
      <c r="E172" s="488" t="s">
        <v>134</v>
      </c>
      <c r="F172" s="466"/>
      <c r="G172" s="441">
        <v>60000</v>
      </c>
      <c r="H172" s="441">
        <v>15000</v>
      </c>
      <c r="I172" s="441">
        <f t="shared" si="5"/>
        <v>105000</v>
      </c>
      <c r="J172" s="445">
        <v>120000</v>
      </c>
      <c r="K172" s="445">
        <v>120000</v>
      </c>
      <c r="L172" s="489"/>
      <c r="M172" s="461"/>
      <c r="N172" s="448"/>
      <c r="O172" s="479"/>
      <c r="P172" s="486"/>
    </row>
    <row r="173" spans="1:16">
      <c r="A173" s="439"/>
      <c r="B173" s="439"/>
      <c r="C173" s="439" t="s">
        <v>84</v>
      </c>
      <c r="D173" s="439"/>
      <c r="E173" s="488" t="s">
        <v>134</v>
      </c>
      <c r="F173" s="466"/>
      <c r="G173" s="441">
        <v>54000</v>
      </c>
      <c r="H173" s="441">
        <v>13500</v>
      </c>
      <c r="I173" s="441">
        <f t="shared" si="5"/>
        <v>40500</v>
      </c>
      <c r="J173" s="445">
        <v>54000</v>
      </c>
      <c r="K173" s="445">
        <v>54000</v>
      </c>
      <c r="L173" s="489"/>
      <c r="M173" s="461"/>
      <c r="N173" s="448"/>
      <c r="O173" s="479"/>
      <c r="P173" s="486"/>
    </row>
    <row r="174" spans="1:16">
      <c r="A174" s="439"/>
      <c r="B174" s="439"/>
      <c r="C174" s="439" t="s">
        <v>85</v>
      </c>
      <c r="D174" s="439"/>
      <c r="E174" s="488" t="s">
        <v>133</v>
      </c>
      <c r="F174" s="466"/>
      <c r="G174" s="441">
        <v>24000</v>
      </c>
      <c r="H174" s="441">
        <v>10000</v>
      </c>
      <c r="I174" s="441">
        <f t="shared" si="5"/>
        <v>14000</v>
      </c>
      <c r="J174" s="445">
        <v>24000</v>
      </c>
      <c r="K174" s="445">
        <v>24000</v>
      </c>
      <c r="L174" s="489"/>
      <c r="M174" s="461"/>
      <c r="N174" s="448"/>
      <c r="O174" s="479"/>
      <c r="P174" s="486"/>
    </row>
    <row r="175" spans="1:16">
      <c r="A175" s="439"/>
      <c r="B175" s="439"/>
      <c r="C175" s="439" t="s">
        <v>86</v>
      </c>
      <c r="D175" s="439"/>
      <c r="E175" s="488" t="s">
        <v>133</v>
      </c>
      <c r="F175" s="466"/>
      <c r="G175" s="441">
        <v>18000</v>
      </c>
      <c r="H175" s="441">
        <v>7500</v>
      </c>
      <c r="I175" s="441">
        <f t="shared" si="5"/>
        <v>10500</v>
      </c>
      <c r="J175" s="445">
        <v>18000</v>
      </c>
      <c r="K175" s="445">
        <v>18000</v>
      </c>
      <c r="L175" s="489"/>
      <c r="M175" s="461"/>
      <c r="N175" s="448"/>
      <c r="O175" s="479"/>
      <c r="P175" s="486"/>
    </row>
    <row r="176" spans="1:16">
      <c r="A176" s="439"/>
      <c r="B176" s="439" t="s">
        <v>103</v>
      </c>
      <c r="C176" s="439"/>
      <c r="D176" s="439"/>
      <c r="E176" s="488" t="s">
        <v>134</v>
      </c>
      <c r="F176" s="466"/>
      <c r="G176" s="441">
        <v>28000</v>
      </c>
      <c r="H176" s="441">
        <v>0</v>
      </c>
      <c r="I176" s="441">
        <f t="shared" si="5"/>
        <v>42000</v>
      </c>
      <c r="J176" s="445">
        <v>42000</v>
      </c>
      <c r="K176" s="445">
        <v>42000</v>
      </c>
      <c r="L176" s="489"/>
      <c r="M176" s="461"/>
      <c r="N176" s="448"/>
      <c r="O176" s="479"/>
      <c r="P176" s="486"/>
    </row>
    <row r="177" spans="1:16">
      <c r="A177" s="439"/>
      <c r="B177" s="439" t="s">
        <v>106</v>
      </c>
      <c r="C177" s="439"/>
      <c r="D177" s="439"/>
      <c r="E177" s="488" t="s">
        <v>134</v>
      </c>
      <c r="F177" s="466"/>
      <c r="G177" s="441">
        <v>25000</v>
      </c>
      <c r="H177" s="441">
        <v>0</v>
      </c>
      <c r="I177" s="441">
        <f t="shared" si="5"/>
        <v>30000</v>
      </c>
      <c r="J177" s="445">
        <v>30000</v>
      </c>
      <c r="K177" s="445">
        <v>25000</v>
      </c>
      <c r="L177" s="489"/>
      <c r="M177" s="461"/>
      <c r="N177" s="448"/>
      <c r="O177" s="479"/>
      <c r="P177" s="486"/>
    </row>
    <row r="178" spans="1:16">
      <c r="A178" s="439"/>
      <c r="B178" s="439" t="s">
        <v>101</v>
      </c>
      <c r="C178" s="439"/>
      <c r="D178" s="439"/>
      <c r="E178" s="478" t="s">
        <v>281</v>
      </c>
      <c r="F178" s="466"/>
      <c r="G178" s="441">
        <v>236100</v>
      </c>
      <c r="H178" s="441">
        <v>96187</v>
      </c>
      <c r="I178" s="441">
        <f t="shared" si="5"/>
        <v>2153813</v>
      </c>
      <c r="J178" s="445">
        <v>2250000</v>
      </c>
      <c r="K178" s="445">
        <v>300000</v>
      </c>
      <c r="L178" s="448"/>
      <c r="M178" s="461"/>
      <c r="N178" s="448"/>
      <c r="O178" s="479"/>
      <c r="P178" s="486"/>
    </row>
    <row r="179" spans="1:16">
      <c r="A179" s="439"/>
      <c r="B179" s="439" t="s">
        <v>136</v>
      </c>
      <c r="C179" s="439"/>
      <c r="D179" s="439"/>
      <c r="E179" s="478"/>
      <c r="F179" s="466"/>
      <c r="G179" s="441"/>
      <c r="H179" s="441">
        <v>8907</v>
      </c>
      <c r="I179" s="441">
        <f t="shared" si="5"/>
        <v>11093</v>
      </c>
      <c r="J179" s="445">
        <v>20000</v>
      </c>
      <c r="K179" s="445"/>
      <c r="L179" s="448"/>
      <c r="M179" s="461"/>
      <c r="N179" s="448"/>
      <c r="O179" s="479"/>
      <c r="P179" s="486"/>
    </row>
    <row r="180" spans="1:16">
      <c r="A180" s="439"/>
      <c r="B180" s="439" t="s">
        <v>137</v>
      </c>
      <c r="C180" s="439"/>
      <c r="D180" s="439"/>
      <c r="E180" s="478"/>
      <c r="F180" s="466"/>
      <c r="G180" s="441"/>
      <c r="H180" s="441">
        <v>3631</v>
      </c>
      <c r="I180" s="441">
        <f t="shared" si="5"/>
        <v>374369</v>
      </c>
      <c r="J180" s="445">
        <v>378000</v>
      </c>
      <c r="K180" s="445"/>
      <c r="M180" s="461"/>
      <c r="N180" s="448"/>
      <c r="O180" s="479"/>
      <c r="P180" s="486"/>
    </row>
    <row r="181" spans="1:16">
      <c r="A181" s="439"/>
      <c r="B181" s="439" t="s">
        <v>525</v>
      </c>
      <c r="C181" s="439"/>
      <c r="D181" s="439"/>
      <c r="E181" s="478"/>
      <c r="F181" s="466"/>
      <c r="G181" s="441">
        <v>33260</v>
      </c>
      <c r="H181" s="441">
        <v>27480</v>
      </c>
      <c r="I181" s="441">
        <f t="shared" si="5"/>
        <v>22520</v>
      </c>
      <c r="J181" s="445">
        <v>50000</v>
      </c>
      <c r="K181" s="445">
        <v>100000</v>
      </c>
      <c r="L181" s="448"/>
      <c r="M181" s="461"/>
      <c r="N181" s="448"/>
      <c r="O181" s="479"/>
      <c r="P181" s="486"/>
    </row>
    <row r="182" spans="1:16">
      <c r="A182" s="439"/>
      <c r="B182" s="439" t="s">
        <v>138</v>
      </c>
      <c r="C182" s="439"/>
      <c r="D182" s="439"/>
      <c r="E182" s="478"/>
      <c r="F182" s="466"/>
      <c r="G182" s="441"/>
      <c r="H182" s="441">
        <v>0</v>
      </c>
      <c r="I182" s="441">
        <f t="shared" si="5"/>
        <v>20000</v>
      </c>
      <c r="J182" s="445">
        <v>20000</v>
      </c>
      <c r="K182" s="445">
        <v>15000</v>
      </c>
      <c r="L182" s="448"/>
      <c r="M182" s="461"/>
      <c r="N182" s="448"/>
      <c r="O182" s="479"/>
      <c r="P182" s="486"/>
    </row>
    <row r="183" spans="1:16">
      <c r="A183" s="439"/>
      <c r="B183" s="439" t="s">
        <v>339</v>
      </c>
      <c r="C183" s="439"/>
      <c r="D183" s="439"/>
      <c r="E183" s="478"/>
      <c r="F183" s="466"/>
      <c r="G183" s="441"/>
      <c r="H183" s="441"/>
      <c r="I183" s="441"/>
      <c r="J183" s="445"/>
      <c r="K183" s="445">
        <v>50000</v>
      </c>
      <c r="L183" s="448"/>
      <c r="M183" s="461"/>
      <c r="N183" s="448"/>
      <c r="O183" s="479"/>
      <c r="P183" s="486"/>
    </row>
    <row r="184" spans="1:16">
      <c r="A184" s="439"/>
      <c r="B184" s="439" t="s">
        <v>357</v>
      </c>
      <c r="C184" s="439"/>
      <c r="D184" s="439"/>
      <c r="E184" s="478"/>
      <c r="F184" s="466"/>
      <c r="G184" s="441"/>
      <c r="H184" s="441"/>
      <c r="I184" s="441"/>
      <c r="J184" s="445"/>
      <c r="K184" s="445">
        <v>50000</v>
      </c>
      <c r="L184" s="448"/>
      <c r="M184" s="461"/>
      <c r="N184" s="448"/>
      <c r="O184" s="479"/>
      <c r="P184" s="486"/>
    </row>
    <row r="185" spans="1:16">
      <c r="A185" s="439"/>
      <c r="B185" s="439" t="s">
        <v>526</v>
      </c>
      <c r="C185" s="439"/>
      <c r="D185" s="439"/>
      <c r="E185" s="478"/>
      <c r="F185" s="466"/>
      <c r="G185" s="441"/>
      <c r="H185" s="441">
        <v>43200</v>
      </c>
      <c r="I185" s="441">
        <f t="shared" ref="I185:I208" si="6">SUM(J185-H185)</f>
        <v>156800</v>
      </c>
      <c r="J185" s="445">
        <v>200000</v>
      </c>
      <c r="K185" s="445"/>
      <c r="M185" s="461"/>
      <c r="N185" s="448"/>
      <c r="O185" s="479"/>
      <c r="P185" s="486"/>
    </row>
    <row r="186" spans="1:16">
      <c r="A186" s="439"/>
      <c r="B186" s="439" t="s">
        <v>527</v>
      </c>
      <c r="C186" s="439"/>
      <c r="D186" s="439"/>
      <c r="E186" s="478" t="s">
        <v>528</v>
      </c>
      <c r="F186" s="466"/>
      <c r="G186" s="441">
        <v>336293.27</v>
      </c>
      <c r="H186" s="441"/>
      <c r="I186" s="441">
        <f t="shared" si="6"/>
        <v>0</v>
      </c>
      <c r="J186" s="445"/>
      <c r="K186" s="445"/>
      <c r="M186" s="461"/>
      <c r="N186" s="448"/>
      <c r="O186" s="479"/>
      <c r="P186" s="486"/>
    </row>
    <row r="187" spans="1:16">
      <c r="A187" s="439"/>
      <c r="B187" s="439" t="s">
        <v>89</v>
      </c>
      <c r="C187" s="439"/>
      <c r="D187" s="439"/>
      <c r="E187" s="444" t="s">
        <v>88</v>
      </c>
      <c r="F187" s="466"/>
      <c r="G187" s="441">
        <v>802837.45</v>
      </c>
      <c r="H187" s="441">
        <v>315150.02</v>
      </c>
      <c r="I187" s="441">
        <f t="shared" si="6"/>
        <v>814923.17999999993</v>
      </c>
      <c r="J187" s="445">
        <v>1130073.2</v>
      </c>
      <c r="K187" s="445">
        <v>736500</v>
      </c>
      <c r="L187" s="448"/>
      <c r="M187" s="487"/>
      <c r="N187" s="448"/>
      <c r="O187" s="479"/>
      <c r="P187" s="486"/>
    </row>
    <row r="188" spans="1:16" ht="11.1" customHeight="1">
      <c r="A188" s="439"/>
      <c r="B188" s="439" t="s">
        <v>89</v>
      </c>
      <c r="C188" s="439"/>
      <c r="D188" s="439"/>
      <c r="E188" s="444" t="s">
        <v>88</v>
      </c>
      <c r="F188" s="466"/>
      <c r="G188" s="441"/>
      <c r="H188" s="441"/>
      <c r="I188" s="441">
        <f t="shared" si="6"/>
        <v>0</v>
      </c>
      <c r="J188" s="445"/>
      <c r="K188" s="445"/>
      <c r="M188" s="461"/>
      <c r="N188" s="448"/>
      <c r="O188" s="479"/>
      <c r="P188" s="486"/>
    </row>
    <row r="189" spans="1:16" ht="12.75" customHeight="1">
      <c r="A189" s="439"/>
      <c r="B189" s="439"/>
      <c r="C189" s="439" t="s">
        <v>529</v>
      </c>
      <c r="D189" s="439"/>
      <c r="E189" s="444"/>
      <c r="F189" s="466"/>
      <c r="G189" s="441">
        <v>1200000</v>
      </c>
      <c r="H189" s="441"/>
      <c r="I189" s="441">
        <f t="shared" si="6"/>
        <v>0</v>
      </c>
      <c r="J189" s="445"/>
      <c r="K189" s="445"/>
      <c r="M189" s="461"/>
      <c r="N189" s="448"/>
      <c r="O189" s="479"/>
      <c r="P189" s="486"/>
    </row>
    <row r="190" spans="1:16" ht="12.75" customHeight="1">
      <c r="A190" s="439"/>
      <c r="B190" s="439"/>
      <c r="C190" s="439" t="s">
        <v>139</v>
      </c>
      <c r="D190" s="439"/>
      <c r="E190" s="444"/>
      <c r="F190" s="466"/>
      <c r="G190" s="441">
        <v>150000</v>
      </c>
      <c r="H190" s="441">
        <v>0</v>
      </c>
      <c r="I190" s="441">
        <f t="shared" si="6"/>
        <v>682865.76</v>
      </c>
      <c r="J190" s="445">
        <v>682865.76</v>
      </c>
      <c r="K190" s="445"/>
      <c r="M190" s="461"/>
      <c r="N190" s="448"/>
      <c r="O190" s="479"/>
      <c r="P190" s="486"/>
    </row>
    <row r="191" spans="1:16" ht="12.75" customHeight="1">
      <c r="A191" s="439"/>
      <c r="B191" s="439"/>
      <c r="C191" s="439" t="s">
        <v>140</v>
      </c>
      <c r="D191" s="439"/>
      <c r="E191" s="444"/>
      <c r="F191" s="466"/>
      <c r="G191" s="441"/>
      <c r="H191" s="441">
        <v>0</v>
      </c>
      <c r="I191" s="441">
        <f t="shared" si="6"/>
        <v>268530.32</v>
      </c>
      <c r="J191" s="445">
        <v>268530.32</v>
      </c>
      <c r="K191" s="445"/>
      <c r="L191" s="490"/>
      <c r="M191" s="461"/>
      <c r="N191" s="448"/>
      <c r="O191" s="479"/>
      <c r="P191" s="486"/>
    </row>
    <row r="192" spans="1:16">
      <c r="A192" s="439"/>
      <c r="B192" s="439"/>
      <c r="C192" s="439" t="s">
        <v>530</v>
      </c>
      <c r="D192" s="439"/>
      <c r="E192" s="440"/>
      <c r="F192" s="466"/>
      <c r="G192" s="441"/>
      <c r="H192" s="441">
        <v>0</v>
      </c>
      <c r="I192" s="441">
        <f t="shared" si="6"/>
        <v>20000</v>
      </c>
      <c r="J192" s="445">
        <v>20000</v>
      </c>
      <c r="K192" s="445">
        <v>20000</v>
      </c>
      <c r="L192" s="489"/>
      <c r="M192" s="461"/>
      <c r="N192" s="448"/>
      <c r="O192" s="479"/>
      <c r="P192" s="486"/>
    </row>
    <row r="193" spans="1:16">
      <c r="A193" s="439"/>
      <c r="B193" s="439"/>
      <c r="C193" s="439" t="s">
        <v>90</v>
      </c>
      <c r="D193" s="439"/>
      <c r="E193" s="440"/>
      <c r="F193" s="466"/>
      <c r="G193" s="441"/>
      <c r="H193" s="441">
        <v>0</v>
      </c>
      <c r="I193" s="441">
        <f t="shared" si="6"/>
        <v>5000</v>
      </c>
      <c r="J193" s="445">
        <v>5000</v>
      </c>
      <c r="K193" s="445">
        <v>10000</v>
      </c>
      <c r="L193" s="489"/>
      <c r="M193" s="461"/>
      <c r="N193" s="448"/>
      <c r="O193" s="479"/>
      <c r="P193" s="486"/>
    </row>
    <row r="194" spans="1:16">
      <c r="A194" s="439"/>
      <c r="B194" s="439"/>
      <c r="C194" s="439" t="s">
        <v>91</v>
      </c>
      <c r="D194" s="439"/>
      <c r="E194" s="440"/>
      <c r="F194" s="466"/>
      <c r="G194" s="441"/>
      <c r="H194" s="441">
        <v>0</v>
      </c>
      <c r="I194" s="441">
        <f t="shared" si="6"/>
        <v>20000</v>
      </c>
      <c r="J194" s="445">
        <v>20000</v>
      </c>
      <c r="K194" s="445">
        <v>150000</v>
      </c>
      <c r="L194" s="489"/>
      <c r="M194" s="461"/>
      <c r="N194" s="448"/>
      <c r="O194" s="479"/>
      <c r="P194" s="486"/>
    </row>
    <row r="195" spans="1:16">
      <c r="A195" s="439"/>
      <c r="B195" s="439"/>
      <c r="C195" s="439" t="s">
        <v>531</v>
      </c>
      <c r="D195" s="439"/>
      <c r="E195" s="440"/>
      <c r="F195" s="466"/>
      <c r="G195" s="441"/>
      <c r="H195" s="441">
        <v>0</v>
      </c>
      <c r="I195" s="441">
        <f t="shared" si="6"/>
        <v>20000</v>
      </c>
      <c r="J195" s="445">
        <v>20000</v>
      </c>
      <c r="K195" s="445">
        <v>20000</v>
      </c>
      <c r="L195" s="489"/>
      <c r="M195" s="461"/>
      <c r="N195" s="448"/>
      <c r="O195" s="479"/>
      <c r="P195" s="486"/>
    </row>
    <row r="196" spans="1:16">
      <c r="A196" s="439"/>
      <c r="B196" s="439"/>
      <c r="C196" s="439" t="s">
        <v>92</v>
      </c>
      <c r="D196" s="439"/>
      <c r="E196" s="478"/>
      <c r="F196" s="466"/>
      <c r="G196" s="441">
        <v>20000</v>
      </c>
      <c r="H196" s="441">
        <v>5000</v>
      </c>
      <c r="I196" s="441">
        <f t="shared" si="6"/>
        <v>195000</v>
      </c>
      <c r="J196" s="445">
        <v>200000</v>
      </c>
      <c r="K196" s="445">
        <v>100000</v>
      </c>
      <c r="M196" s="461"/>
      <c r="N196" s="448"/>
      <c r="O196" s="479"/>
      <c r="P196" s="486"/>
    </row>
    <row r="197" spans="1:16">
      <c r="A197" s="439"/>
      <c r="B197" s="439"/>
      <c r="C197" s="439" t="s">
        <v>93</v>
      </c>
      <c r="D197" s="439"/>
      <c r="E197" s="478"/>
      <c r="F197" s="466"/>
      <c r="G197" s="441">
        <v>30000</v>
      </c>
      <c r="H197" s="441">
        <v>14000</v>
      </c>
      <c r="I197" s="441">
        <f t="shared" si="6"/>
        <v>14000</v>
      </c>
      <c r="J197" s="445">
        <v>28000</v>
      </c>
      <c r="K197" s="445">
        <v>50000</v>
      </c>
      <c r="M197" s="461"/>
      <c r="N197" s="448"/>
      <c r="O197" s="479"/>
      <c r="P197" s="486"/>
    </row>
    <row r="198" spans="1:16">
      <c r="A198" s="439"/>
      <c r="B198" s="439"/>
      <c r="C198" s="439" t="s">
        <v>94</v>
      </c>
      <c r="D198" s="439"/>
      <c r="E198" s="478"/>
      <c r="F198" s="466"/>
      <c r="G198" s="441"/>
      <c r="H198" s="441">
        <v>0</v>
      </c>
      <c r="I198" s="441">
        <f t="shared" si="6"/>
        <v>300000</v>
      </c>
      <c r="J198" s="445">
        <v>300000</v>
      </c>
      <c r="K198" s="445"/>
      <c r="M198" s="461"/>
      <c r="N198" s="448"/>
      <c r="O198" s="479"/>
      <c r="P198" s="486"/>
    </row>
    <row r="199" spans="1:16">
      <c r="A199" s="439"/>
      <c r="B199" s="439"/>
      <c r="C199" s="439" t="s">
        <v>95</v>
      </c>
      <c r="D199" s="439"/>
      <c r="E199" s="478"/>
      <c r="F199" s="466"/>
      <c r="G199" s="441"/>
      <c r="H199" s="441">
        <v>0</v>
      </c>
      <c r="I199" s="441">
        <f t="shared" si="6"/>
        <v>20000</v>
      </c>
      <c r="J199" s="445">
        <v>20000</v>
      </c>
      <c r="K199" s="445">
        <v>5000</v>
      </c>
      <c r="M199" s="461"/>
      <c r="N199" s="448"/>
      <c r="O199" s="479"/>
      <c r="P199" s="486"/>
    </row>
    <row r="200" spans="1:16">
      <c r="A200" s="439"/>
      <c r="B200" s="439"/>
      <c r="C200" s="439" t="s">
        <v>96</v>
      </c>
      <c r="D200" s="439"/>
      <c r="E200" s="478"/>
      <c r="F200" s="466"/>
      <c r="G200" s="441"/>
      <c r="H200" s="441">
        <v>0</v>
      </c>
      <c r="I200" s="441">
        <f t="shared" si="6"/>
        <v>20000</v>
      </c>
      <c r="J200" s="445">
        <v>20000</v>
      </c>
      <c r="K200" s="445">
        <v>20000</v>
      </c>
      <c r="M200" s="461"/>
      <c r="N200" s="448"/>
      <c r="O200" s="479"/>
      <c r="P200" s="486"/>
    </row>
    <row r="201" spans="1:16">
      <c r="A201" s="439"/>
      <c r="B201" s="439"/>
      <c r="C201" s="439" t="s">
        <v>97</v>
      </c>
      <c r="D201" s="439"/>
      <c r="E201" s="478"/>
      <c r="F201" s="466"/>
      <c r="G201" s="441"/>
      <c r="H201" s="441">
        <v>0</v>
      </c>
      <c r="I201" s="441">
        <f t="shared" si="6"/>
        <v>20000</v>
      </c>
      <c r="J201" s="445">
        <v>20000</v>
      </c>
      <c r="K201" s="445">
        <v>30000</v>
      </c>
      <c r="M201" s="461"/>
      <c r="N201" s="448"/>
      <c r="O201" s="479"/>
      <c r="P201" s="486"/>
    </row>
    <row r="202" spans="1:16">
      <c r="A202" s="439"/>
      <c r="B202" s="439"/>
      <c r="C202" s="439" t="s">
        <v>532</v>
      </c>
      <c r="D202" s="439"/>
      <c r="E202" s="440"/>
      <c r="F202" s="466"/>
      <c r="G202" s="441">
        <v>37608</v>
      </c>
      <c r="H202" s="441">
        <v>37608</v>
      </c>
      <c r="I202" s="441">
        <f t="shared" si="6"/>
        <v>48392</v>
      </c>
      <c r="J202" s="445">
        <v>86000</v>
      </c>
      <c r="K202" s="445">
        <v>88000</v>
      </c>
      <c r="L202" s="448"/>
      <c r="M202" s="461"/>
      <c r="N202" s="448"/>
      <c r="O202" s="479"/>
      <c r="P202" s="486"/>
    </row>
    <row r="203" spans="1:16">
      <c r="A203" s="439"/>
      <c r="B203" s="439"/>
      <c r="C203" s="439" t="s">
        <v>99</v>
      </c>
      <c r="D203" s="439"/>
      <c r="E203" s="440"/>
      <c r="F203" s="466"/>
      <c r="G203" s="441">
        <v>3950</v>
      </c>
      <c r="H203" s="441">
        <v>670</v>
      </c>
      <c r="I203" s="441">
        <f t="shared" si="6"/>
        <v>19330</v>
      </c>
      <c r="J203" s="445">
        <v>20000</v>
      </c>
      <c r="K203" s="445">
        <v>20000</v>
      </c>
      <c r="M203" s="491"/>
      <c r="N203" s="448"/>
    </row>
    <row r="204" spans="1:16">
      <c r="A204" s="439"/>
      <c r="B204" s="439"/>
      <c r="C204" s="439" t="s">
        <v>100</v>
      </c>
      <c r="D204" s="439"/>
      <c r="E204" s="440"/>
      <c r="F204" s="466"/>
      <c r="G204" s="441">
        <v>5000</v>
      </c>
      <c r="H204" s="441">
        <v>0</v>
      </c>
      <c r="I204" s="441">
        <f t="shared" si="6"/>
        <v>20000</v>
      </c>
      <c r="J204" s="445">
        <v>20000</v>
      </c>
      <c r="K204" s="445">
        <v>20000</v>
      </c>
      <c r="M204" s="491"/>
      <c r="N204" s="448"/>
    </row>
    <row r="205" spans="1:16">
      <c r="A205" s="439"/>
      <c r="B205" s="439"/>
      <c r="C205" s="439" t="s">
        <v>141</v>
      </c>
      <c r="D205" s="439"/>
      <c r="E205" s="440"/>
      <c r="F205" s="466"/>
      <c r="G205" s="441"/>
      <c r="H205" s="441">
        <v>0</v>
      </c>
      <c r="I205" s="441">
        <f t="shared" si="6"/>
        <v>85000</v>
      </c>
      <c r="J205" s="445">
        <v>85000</v>
      </c>
      <c r="K205" s="445">
        <v>150000</v>
      </c>
      <c r="N205" s="448"/>
    </row>
    <row r="206" spans="1:16">
      <c r="A206" s="439"/>
      <c r="B206" s="439"/>
      <c r="C206" s="439" t="s">
        <v>533</v>
      </c>
      <c r="D206" s="439"/>
      <c r="E206" s="440"/>
      <c r="F206" s="466"/>
      <c r="G206" s="441">
        <v>141139.20000000001</v>
      </c>
      <c r="H206" s="441">
        <v>0</v>
      </c>
      <c r="I206" s="441">
        <f t="shared" si="6"/>
        <v>169000</v>
      </c>
      <c r="J206" s="445">
        <v>169000</v>
      </c>
      <c r="K206" s="445"/>
      <c r="N206" s="448"/>
    </row>
    <row r="207" spans="1:16">
      <c r="A207" s="439"/>
      <c r="B207" s="439"/>
      <c r="C207" s="439" t="s">
        <v>142</v>
      </c>
      <c r="D207" s="439"/>
      <c r="E207" s="440"/>
      <c r="F207" s="466"/>
      <c r="G207" s="441">
        <v>156917.09</v>
      </c>
      <c r="H207" s="441">
        <v>24547</v>
      </c>
      <c r="I207" s="441">
        <f t="shared" si="6"/>
        <v>25453</v>
      </c>
      <c r="J207" s="445">
        <v>50000</v>
      </c>
      <c r="K207" s="445">
        <v>50000</v>
      </c>
      <c r="N207" s="448"/>
    </row>
    <row r="208" spans="1:16" ht="8.1" customHeight="1">
      <c r="A208" s="439"/>
      <c r="B208" s="439"/>
      <c r="C208" s="439"/>
      <c r="D208" s="439"/>
      <c r="E208" s="440"/>
      <c r="F208" s="466"/>
      <c r="G208" s="441"/>
      <c r="H208" s="441">
        <v>0</v>
      </c>
      <c r="I208" s="441">
        <f t="shared" si="6"/>
        <v>0</v>
      </c>
      <c r="J208" s="445">
        <v>0</v>
      </c>
      <c r="K208" s="445"/>
      <c r="N208" s="448"/>
    </row>
    <row r="209" spans="1:15" ht="9" customHeight="1">
      <c r="A209" s="439"/>
      <c r="B209" s="439"/>
      <c r="C209" s="439"/>
      <c r="D209" s="439"/>
      <c r="E209" s="440"/>
      <c r="F209" s="466"/>
      <c r="G209" s="441"/>
      <c r="H209" s="441"/>
      <c r="I209" s="441"/>
      <c r="J209" s="441"/>
      <c r="K209" s="445"/>
    </row>
    <row r="210" spans="1:15" s="473" customFormat="1" ht="12.75">
      <c r="A210" s="518" t="s">
        <v>107</v>
      </c>
      <c r="B210" s="518"/>
      <c r="C210" s="518"/>
      <c r="D210" s="518"/>
      <c r="E210" s="440"/>
      <c r="F210" s="483"/>
      <c r="G210" s="484">
        <f>SUM(G141:G209)</f>
        <v>20342680.029999997</v>
      </c>
      <c r="H210" s="484">
        <f>SUM(H141:H209)</f>
        <v>11199002.92</v>
      </c>
      <c r="I210" s="484">
        <f>SUM(I141:I209)</f>
        <v>20429130.260000002</v>
      </c>
      <c r="J210" s="484">
        <f>SUM(J141:J209)</f>
        <v>31628133.18</v>
      </c>
      <c r="K210" s="484">
        <f>SUM(K141:K209)</f>
        <v>20556093.27</v>
      </c>
      <c r="L210" s="492"/>
      <c r="M210" s="492"/>
      <c r="N210" s="492"/>
      <c r="O210" s="492"/>
    </row>
    <row r="211" spans="1:15">
      <c r="A211" s="438" t="s">
        <v>534</v>
      </c>
      <c r="B211" s="438"/>
      <c r="C211" s="438"/>
      <c r="D211" s="439"/>
      <c r="E211" s="440"/>
      <c r="F211" s="466"/>
      <c r="G211" s="441"/>
      <c r="H211" s="441"/>
      <c r="I211" s="441"/>
      <c r="J211" s="441"/>
      <c r="K211" s="445"/>
    </row>
    <row r="212" spans="1:15">
      <c r="A212" s="439"/>
      <c r="B212" s="439" t="s">
        <v>535</v>
      </c>
      <c r="C212" s="439"/>
      <c r="D212" s="439"/>
      <c r="E212" s="440" t="s">
        <v>200</v>
      </c>
      <c r="F212" s="466"/>
      <c r="G212" s="441">
        <v>107100</v>
      </c>
      <c r="H212" s="441">
        <v>24647</v>
      </c>
      <c r="I212" s="441">
        <f>SUM(J212-H212)</f>
        <v>53353</v>
      </c>
      <c r="J212" s="441">
        <v>78000</v>
      </c>
      <c r="K212" s="445">
        <v>129000</v>
      </c>
      <c r="L212" s="448"/>
    </row>
    <row r="213" spans="1:15">
      <c r="A213" s="439"/>
      <c r="B213" s="439" t="s">
        <v>195</v>
      </c>
      <c r="C213" s="439"/>
      <c r="D213" s="439"/>
      <c r="E213" s="440"/>
      <c r="F213" s="466"/>
      <c r="G213" s="441"/>
      <c r="H213" s="441"/>
      <c r="I213" s="441"/>
      <c r="J213" s="441"/>
      <c r="K213" s="445">
        <v>225000</v>
      </c>
      <c r="L213" s="448"/>
    </row>
    <row r="214" spans="1:15">
      <c r="A214" s="439"/>
      <c r="B214" s="439" t="s">
        <v>251</v>
      </c>
      <c r="C214" s="439"/>
      <c r="D214" s="439"/>
      <c r="E214" s="440"/>
      <c r="F214" s="466"/>
      <c r="G214" s="441"/>
      <c r="H214" s="441"/>
      <c r="I214" s="441"/>
      <c r="J214" s="441"/>
      <c r="K214" s="445">
        <v>40000</v>
      </c>
      <c r="L214" s="448"/>
    </row>
    <row r="215" spans="1:15">
      <c r="A215" s="439"/>
      <c r="B215" s="439" t="s">
        <v>321</v>
      </c>
      <c r="C215" s="439"/>
      <c r="D215" s="439"/>
      <c r="E215" s="440"/>
      <c r="F215" s="466"/>
      <c r="G215" s="441"/>
      <c r="H215" s="441"/>
      <c r="I215" s="441"/>
      <c r="J215" s="441"/>
      <c r="K215" s="445">
        <v>70000</v>
      </c>
      <c r="L215" s="448"/>
    </row>
    <row r="216" spans="1:15">
      <c r="A216" s="439"/>
      <c r="B216" s="439" t="s">
        <v>363</v>
      </c>
      <c r="C216" s="439"/>
      <c r="D216" s="439"/>
      <c r="E216" s="440"/>
      <c r="F216" s="466"/>
      <c r="G216" s="441"/>
      <c r="H216" s="441"/>
      <c r="I216" s="441"/>
      <c r="J216" s="441"/>
      <c r="K216" s="445">
        <v>10000</v>
      </c>
      <c r="L216" s="448"/>
    </row>
    <row r="217" spans="1:15">
      <c r="A217" s="439"/>
      <c r="B217" s="439" t="s">
        <v>536</v>
      </c>
      <c r="C217" s="439"/>
      <c r="D217" s="439"/>
      <c r="E217" s="440"/>
      <c r="F217" s="466"/>
      <c r="G217" s="441">
        <v>3500</v>
      </c>
      <c r="H217" s="441"/>
      <c r="I217" s="441">
        <f t="shared" ref="I217:I244" si="7">SUM(J217-H217)</f>
        <v>0</v>
      </c>
      <c r="J217" s="441"/>
      <c r="K217" s="445"/>
    </row>
    <row r="218" spans="1:15">
      <c r="A218" s="439"/>
      <c r="B218" s="439" t="s">
        <v>537</v>
      </c>
      <c r="C218" s="439"/>
      <c r="D218" s="439"/>
      <c r="E218" s="440"/>
      <c r="F218" s="466"/>
      <c r="G218" s="441">
        <v>5500</v>
      </c>
      <c r="H218" s="441"/>
      <c r="I218" s="441">
        <f t="shared" si="7"/>
        <v>0</v>
      </c>
      <c r="J218" s="441"/>
      <c r="K218" s="445">
        <v>47500</v>
      </c>
      <c r="L218" s="448"/>
    </row>
    <row r="219" spans="1:15">
      <c r="A219" s="439"/>
      <c r="B219" s="439" t="s">
        <v>208</v>
      </c>
      <c r="C219" s="439"/>
      <c r="D219" s="439"/>
      <c r="E219" s="440"/>
      <c r="F219" s="466"/>
      <c r="G219" s="441">
        <v>5000</v>
      </c>
      <c r="H219" s="441"/>
      <c r="I219" s="441">
        <f t="shared" si="7"/>
        <v>0</v>
      </c>
      <c r="J219" s="441"/>
      <c r="K219" s="445"/>
    </row>
    <row r="220" spans="1:15">
      <c r="A220" s="439"/>
      <c r="B220" s="439" t="s">
        <v>209</v>
      </c>
      <c r="C220" s="439"/>
      <c r="D220" s="439"/>
      <c r="E220" s="440"/>
      <c r="F220" s="466"/>
      <c r="G220" s="441">
        <v>11500</v>
      </c>
      <c r="H220" s="441"/>
      <c r="I220" s="441"/>
      <c r="J220" s="441"/>
      <c r="K220" s="445"/>
    </row>
    <row r="221" spans="1:15">
      <c r="A221" s="439"/>
      <c r="B221" s="439" t="s">
        <v>210</v>
      </c>
      <c r="C221" s="439"/>
      <c r="D221" s="439"/>
      <c r="E221" s="440"/>
      <c r="F221" s="466"/>
      <c r="G221" s="441">
        <v>4900</v>
      </c>
      <c r="H221" s="441"/>
      <c r="I221" s="441">
        <f t="shared" si="7"/>
        <v>0</v>
      </c>
      <c r="J221" s="441"/>
      <c r="K221" s="445"/>
    </row>
    <row r="222" spans="1:15">
      <c r="A222" s="439"/>
      <c r="B222" s="439" t="s">
        <v>212</v>
      </c>
      <c r="C222" s="439"/>
      <c r="D222" s="439"/>
      <c r="E222" s="440" t="s">
        <v>211</v>
      </c>
      <c r="F222" s="466"/>
      <c r="G222" s="441">
        <v>7000</v>
      </c>
      <c r="H222" s="441">
        <v>0</v>
      </c>
      <c r="I222" s="441">
        <f t="shared" si="7"/>
        <v>0</v>
      </c>
      <c r="J222" s="441"/>
      <c r="K222" s="445"/>
    </row>
    <row r="223" spans="1:15">
      <c r="A223" s="439"/>
      <c r="B223" s="439" t="s">
        <v>213</v>
      </c>
      <c r="C223" s="439"/>
      <c r="D223" s="439"/>
      <c r="E223" s="440" t="s">
        <v>200</v>
      </c>
      <c r="F223" s="466"/>
      <c r="G223" s="441">
        <v>292600</v>
      </c>
      <c r="H223" s="441">
        <v>0</v>
      </c>
      <c r="I223" s="441">
        <f t="shared" si="7"/>
        <v>381000</v>
      </c>
      <c r="J223" s="441">
        <v>381000</v>
      </c>
      <c r="K223" s="445">
        <v>145000</v>
      </c>
      <c r="L223" s="448"/>
    </row>
    <row r="224" spans="1:15">
      <c r="A224" s="439"/>
      <c r="B224" s="439" t="s">
        <v>214</v>
      </c>
      <c r="C224" s="439"/>
      <c r="D224" s="439"/>
      <c r="E224" s="440"/>
      <c r="F224" s="466"/>
      <c r="G224" s="441">
        <v>5950</v>
      </c>
      <c r="H224" s="441">
        <v>0</v>
      </c>
      <c r="I224" s="441">
        <f t="shared" si="7"/>
        <v>6500</v>
      </c>
      <c r="J224" s="441">
        <v>6500</v>
      </c>
      <c r="K224" s="445"/>
    </row>
    <row r="225" spans="1:12">
      <c r="A225" s="439"/>
      <c r="B225" s="439" t="s">
        <v>538</v>
      </c>
      <c r="C225" s="439"/>
      <c r="D225" s="439"/>
      <c r="E225" s="440" t="s">
        <v>200</v>
      </c>
      <c r="F225" s="466"/>
      <c r="G225" s="441">
        <v>5000</v>
      </c>
      <c r="H225" s="441"/>
      <c r="I225" s="441">
        <f t="shared" si="7"/>
        <v>0</v>
      </c>
      <c r="J225" s="441"/>
      <c r="K225" s="445"/>
    </row>
    <row r="226" spans="1:12">
      <c r="A226" s="439"/>
      <c r="B226" s="439" t="s">
        <v>216</v>
      </c>
      <c r="C226" s="439"/>
      <c r="D226" s="439"/>
      <c r="E226" s="440" t="s">
        <v>200</v>
      </c>
      <c r="F226" s="466"/>
      <c r="G226" s="441">
        <v>18000</v>
      </c>
      <c r="H226" s="441">
        <v>4698</v>
      </c>
      <c r="I226" s="441">
        <f t="shared" si="7"/>
        <v>19302</v>
      </c>
      <c r="J226" s="441">
        <v>24000</v>
      </c>
      <c r="K226" s="445">
        <v>88000</v>
      </c>
      <c r="L226" s="448"/>
    </row>
    <row r="227" spans="1:12">
      <c r="A227" s="439"/>
      <c r="B227" s="439" t="s">
        <v>539</v>
      </c>
      <c r="C227" s="439"/>
      <c r="D227" s="439"/>
      <c r="E227" s="440"/>
      <c r="F227" s="466"/>
      <c r="G227" s="441">
        <v>14000</v>
      </c>
      <c r="H227" s="441">
        <v>0</v>
      </c>
      <c r="I227" s="441">
        <f t="shared" si="7"/>
        <v>8000</v>
      </c>
      <c r="J227" s="441">
        <v>8000</v>
      </c>
      <c r="K227" s="445">
        <v>10000</v>
      </c>
      <c r="L227" s="448"/>
    </row>
    <row r="228" spans="1:12">
      <c r="A228" s="439"/>
      <c r="B228" s="439" t="s">
        <v>540</v>
      </c>
      <c r="C228" s="439"/>
      <c r="D228" s="439"/>
      <c r="E228" s="440"/>
      <c r="F228" s="466"/>
      <c r="G228" s="441">
        <v>5000</v>
      </c>
      <c r="H228" s="441"/>
      <c r="I228" s="441">
        <f t="shared" si="7"/>
        <v>0</v>
      </c>
      <c r="J228" s="441"/>
      <c r="K228" s="445"/>
    </row>
    <row r="229" spans="1:12">
      <c r="A229" s="439"/>
      <c r="B229" s="439" t="s">
        <v>273</v>
      </c>
      <c r="C229" s="439"/>
      <c r="D229" s="439"/>
      <c r="E229" s="440"/>
      <c r="F229" s="466"/>
      <c r="G229" s="441">
        <v>67200</v>
      </c>
      <c r="H229" s="441">
        <v>17899</v>
      </c>
      <c r="I229" s="441">
        <f t="shared" si="7"/>
        <v>12101</v>
      </c>
      <c r="J229" s="441">
        <v>30000</v>
      </c>
      <c r="K229" s="445"/>
    </row>
    <row r="230" spans="1:12">
      <c r="A230" s="439"/>
      <c r="B230" s="439" t="s">
        <v>541</v>
      </c>
      <c r="C230" s="439"/>
      <c r="D230" s="439"/>
      <c r="E230" s="440"/>
      <c r="F230" s="466"/>
      <c r="G230" s="441">
        <v>11400</v>
      </c>
      <c r="H230" s="441"/>
      <c r="I230" s="441">
        <f t="shared" si="7"/>
        <v>0</v>
      </c>
      <c r="J230" s="441"/>
      <c r="K230" s="445"/>
    </row>
    <row r="231" spans="1:12">
      <c r="A231" s="439"/>
      <c r="B231" s="439" t="s">
        <v>285</v>
      </c>
      <c r="C231" s="439"/>
      <c r="D231" s="439"/>
      <c r="E231" s="440"/>
      <c r="F231" s="466"/>
      <c r="G231" s="441">
        <v>10987</v>
      </c>
      <c r="H231" s="441"/>
      <c r="I231" s="441">
        <f t="shared" si="7"/>
        <v>0</v>
      </c>
      <c r="J231" s="441"/>
      <c r="K231" s="445"/>
    </row>
    <row r="232" spans="1:12">
      <c r="A232" s="439"/>
      <c r="B232" s="439" t="s">
        <v>286</v>
      </c>
      <c r="C232" s="439"/>
      <c r="D232" s="439"/>
      <c r="E232" s="440"/>
      <c r="F232" s="466"/>
      <c r="G232" s="441">
        <v>9000</v>
      </c>
      <c r="H232" s="441"/>
      <c r="I232" s="441">
        <f t="shared" si="7"/>
        <v>0</v>
      </c>
      <c r="J232" s="441"/>
      <c r="K232" s="445"/>
    </row>
    <row r="233" spans="1:12">
      <c r="A233" s="439"/>
      <c r="B233" s="439" t="s">
        <v>201</v>
      </c>
      <c r="C233" s="439"/>
      <c r="D233" s="439"/>
      <c r="E233" s="440" t="s">
        <v>200</v>
      </c>
      <c r="F233" s="466"/>
      <c r="G233" s="441">
        <v>29000</v>
      </c>
      <c r="H233" s="441">
        <v>28900</v>
      </c>
      <c r="I233" s="441">
        <f t="shared" si="7"/>
        <v>31100</v>
      </c>
      <c r="J233" s="441">
        <v>60000</v>
      </c>
      <c r="K233" s="445"/>
    </row>
    <row r="234" spans="1:12">
      <c r="A234" s="439"/>
      <c r="B234" s="439" t="s">
        <v>197</v>
      </c>
      <c r="C234" s="439"/>
      <c r="D234" s="439"/>
      <c r="E234" s="440"/>
      <c r="F234" s="466"/>
      <c r="G234" s="441"/>
      <c r="H234" s="441">
        <v>88000</v>
      </c>
      <c r="I234" s="441">
        <f t="shared" si="7"/>
        <v>0</v>
      </c>
      <c r="J234" s="441">
        <v>88000</v>
      </c>
      <c r="K234" s="445"/>
    </row>
    <row r="235" spans="1:12">
      <c r="A235" s="439"/>
      <c r="B235" s="439" t="s">
        <v>542</v>
      </c>
      <c r="C235" s="439"/>
      <c r="D235" s="439"/>
      <c r="E235" s="440"/>
      <c r="F235" s="466"/>
      <c r="G235" s="441"/>
      <c r="H235" s="441">
        <v>0</v>
      </c>
      <c r="I235" s="441">
        <f t="shared" si="7"/>
        <v>103000</v>
      </c>
      <c r="J235" s="441">
        <v>103000</v>
      </c>
      <c r="K235" s="445"/>
    </row>
    <row r="236" spans="1:12">
      <c r="A236" s="439"/>
      <c r="B236" s="439" t="s">
        <v>203</v>
      </c>
      <c r="C236" s="439"/>
      <c r="D236" s="439"/>
      <c r="E236" s="440"/>
      <c r="F236" s="466"/>
      <c r="G236" s="441"/>
      <c r="H236" s="441">
        <v>2500</v>
      </c>
      <c r="I236" s="441">
        <f t="shared" si="7"/>
        <v>0</v>
      </c>
      <c r="J236" s="441">
        <v>2500</v>
      </c>
      <c r="K236" s="445"/>
    </row>
    <row r="237" spans="1:12">
      <c r="A237" s="439"/>
      <c r="B237" s="439" t="s">
        <v>543</v>
      </c>
      <c r="C237" s="439"/>
      <c r="D237" s="439"/>
      <c r="E237" s="440"/>
      <c r="F237" s="466"/>
      <c r="G237" s="441"/>
      <c r="H237" s="441">
        <v>16874</v>
      </c>
      <c r="I237" s="441">
        <f t="shared" si="7"/>
        <v>55126</v>
      </c>
      <c r="J237" s="441">
        <v>72000</v>
      </c>
      <c r="K237" s="445">
        <v>98000</v>
      </c>
      <c r="L237" s="448"/>
    </row>
    <row r="238" spans="1:12">
      <c r="A238" s="439"/>
      <c r="B238" s="439" t="s">
        <v>199</v>
      </c>
      <c r="C238" s="439"/>
      <c r="D238" s="439"/>
      <c r="E238" s="440"/>
      <c r="F238" s="466"/>
      <c r="G238" s="441"/>
      <c r="H238" s="441">
        <v>0</v>
      </c>
      <c r="I238" s="441">
        <f t="shared" si="7"/>
        <v>235000</v>
      </c>
      <c r="J238" s="441">
        <v>235000</v>
      </c>
      <c r="K238" s="445">
        <v>165000</v>
      </c>
      <c r="L238" s="448"/>
    </row>
    <row r="239" spans="1:12">
      <c r="A239" s="439"/>
      <c r="B239" s="439" t="s">
        <v>243</v>
      </c>
      <c r="C239" s="439"/>
      <c r="D239" s="439"/>
      <c r="E239" s="440"/>
      <c r="F239" s="466"/>
      <c r="G239" s="441"/>
      <c r="H239" s="441">
        <v>0</v>
      </c>
      <c r="I239" s="441">
        <f t="shared" si="7"/>
        <v>15100</v>
      </c>
      <c r="J239" s="441">
        <v>15100</v>
      </c>
      <c r="K239" s="445"/>
    </row>
    <row r="240" spans="1:12">
      <c r="A240" s="439"/>
      <c r="B240" s="439" t="s">
        <v>241</v>
      </c>
      <c r="C240" s="439"/>
      <c r="D240" s="439"/>
      <c r="E240" s="440"/>
      <c r="F240" s="466"/>
      <c r="G240" s="441"/>
      <c r="H240" s="441">
        <v>0</v>
      </c>
      <c r="I240" s="441">
        <f t="shared" si="7"/>
        <v>14000</v>
      </c>
      <c r="J240" s="441">
        <v>14000</v>
      </c>
      <c r="K240" s="445">
        <v>154000</v>
      </c>
      <c r="L240" s="448"/>
    </row>
    <row r="241" spans="1:15">
      <c r="A241" s="439"/>
      <c r="B241" s="439" t="s">
        <v>295</v>
      </c>
      <c r="C241" s="439"/>
      <c r="D241" s="439"/>
      <c r="E241" s="440"/>
      <c r="F241" s="466"/>
      <c r="G241" s="441"/>
      <c r="H241" s="441">
        <v>0</v>
      </c>
      <c r="I241" s="441">
        <f t="shared" si="7"/>
        <v>20000</v>
      </c>
      <c r="J241" s="441">
        <v>20000</v>
      </c>
      <c r="K241" s="445"/>
    </row>
    <row r="242" spans="1:15">
      <c r="A242" s="439"/>
      <c r="B242" s="439" t="s">
        <v>314</v>
      </c>
      <c r="C242" s="439"/>
      <c r="D242" s="439"/>
      <c r="E242" s="440"/>
      <c r="F242" s="466"/>
      <c r="G242" s="441"/>
      <c r="H242" s="441">
        <v>16000</v>
      </c>
      <c r="I242" s="441">
        <f t="shared" si="7"/>
        <v>0</v>
      </c>
      <c r="J242" s="441">
        <v>16000</v>
      </c>
      <c r="K242" s="445"/>
    </row>
    <row r="243" spans="1:15">
      <c r="A243" s="439"/>
      <c r="B243" s="439" t="s">
        <v>315</v>
      </c>
      <c r="C243" s="439"/>
      <c r="D243" s="439"/>
      <c r="E243" s="440"/>
      <c r="F243" s="466"/>
      <c r="G243" s="441"/>
      <c r="H243" s="441">
        <v>7000</v>
      </c>
      <c r="I243" s="441">
        <f t="shared" si="7"/>
        <v>0</v>
      </c>
      <c r="J243" s="441">
        <v>7000</v>
      </c>
      <c r="K243" s="445"/>
    </row>
    <row r="244" spans="1:15" ht="8.25" customHeight="1">
      <c r="A244" s="439"/>
      <c r="B244" s="439"/>
      <c r="C244" s="439"/>
      <c r="D244" s="439"/>
      <c r="E244" s="440"/>
      <c r="F244" s="466"/>
      <c r="G244" s="441"/>
      <c r="H244" s="441"/>
      <c r="I244" s="441">
        <f t="shared" si="7"/>
        <v>0</v>
      </c>
      <c r="J244" s="441"/>
      <c r="K244" s="445"/>
    </row>
    <row r="245" spans="1:15" ht="4.5" customHeight="1">
      <c r="A245" s="439"/>
      <c r="B245" s="439"/>
      <c r="C245" s="440"/>
      <c r="D245" s="440"/>
      <c r="E245" s="440"/>
      <c r="F245" s="466"/>
      <c r="G245" s="441"/>
      <c r="H245" s="441"/>
      <c r="I245" s="441"/>
      <c r="J245" s="441"/>
      <c r="K245" s="445"/>
    </row>
    <row r="246" spans="1:15" s="473" customFormat="1" ht="12.75">
      <c r="A246" s="493"/>
      <c r="B246" s="494" t="s">
        <v>544</v>
      </c>
      <c r="C246" s="494"/>
      <c r="D246" s="494"/>
      <c r="E246" s="440"/>
      <c r="F246" s="483"/>
      <c r="G246" s="484">
        <f>SUM(G211:G244)</f>
        <v>612637</v>
      </c>
      <c r="H246" s="484">
        <f>SUM(H211:H244)</f>
        <v>206518</v>
      </c>
      <c r="I246" s="484">
        <f>SUM(I211:I244)</f>
        <v>953582</v>
      </c>
      <c r="J246" s="484">
        <f>SUM(J211:J244)</f>
        <v>1160100</v>
      </c>
      <c r="K246" s="484">
        <f>SUM(K211:K244)</f>
        <v>1181500</v>
      </c>
    </row>
    <row r="247" spans="1:15">
      <c r="A247" s="439" t="s">
        <v>545</v>
      </c>
      <c r="B247" s="439"/>
      <c r="C247" s="439"/>
      <c r="D247" s="439"/>
      <c r="E247" s="440"/>
      <c r="F247" s="466"/>
      <c r="G247" s="441"/>
      <c r="H247" s="441"/>
      <c r="I247" s="441"/>
      <c r="J247" s="441"/>
      <c r="K247" s="445"/>
    </row>
    <row r="248" spans="1:15">
      <c r="A248" s="439"/>
      <c r="B248" s="439" t="s">
        <v>546</v>
      </c>
      <c r="C248" s="439"/>
      <c r="D248" s="439"/>
      <c r="E248" s="440"/>
      <c r="F248" s="466"/>
      <c r="G248" s="441">
        <v>9207002.2300000004</v>
      </c>
      <c r="H248" s="441">
        <v>2939339.65</v>
      </c>
      <c r="I248" s="441">
        <f>SUM(J248-H248)</f>
        <v>19041869.950000003</v>
      </c>
      <c r="J248" s="445">
        <v>21981209.600000001</v>
      </c>
      <c r="K248" s="495">
        <v>18800551</v>
      </c>
      <c r="O248" s="486"/>
    </row>
    <row r="249" spans="1:15">
      <c r="A249" s="439"/>
      <c r="B249" s="439" t="s">
        <v>547</v>
      </c>
      <c r="C249" s="439"/>
      <c r="D249" s="439"/>
      <c r="E249" s="440"/>
      <c r="F249" s="466"/>
      <c r="G249" s="441">
        <v>2402365.13</v>
      </c>
      <c r="H249" s="441">
        <v>293164</v>
      </c>
      <c r="I249" s="441">
        <f>SUM(J249-H249)</f>
        <v>3693547.68</v>
      </c>
      <c r="J249" s="441">
        <v>3986711.68</v>
      </c>
      <c r="K249" s="441">
        <v>3514096.6</v>
      </c>
      <c r="L249" s="448"/>
      <c r="O249" s="486"/>
    </row>
    <row r="250" spans="1:15">
      <c r="A250" s="439"/>
      <c r="B250" s="439" t="s">
        <v>548</v>
      </c>
      <c r="C250" s="439"/>
      <c r="D250" s="439"/>
      <c r="E250" s="440"/>
      <c r="F250" s="466"/>
      <c r="G250" s="441">
        <v>750000</v>
      </c>
      <c r="H250" s="441">
        <v>0</v>
      </c>
      <c r="I250" s="441">
        <f>SUM(J250-H250)</f>
        <v>1708590.72</v>
      </c>
      <c r="J250" s="441">
        <v>1708590.72</v>
      </c>
      <c r="K250" s="441">
        <v>1506041.4</v>
      </c>
      <c r="O250" s="486"/>
    </row>
    <row r="251" spans="1:15">
      <c r="A251" s="439"/>
      <c r="B251" s="439" t="s">
        <v>114</v>
      </c>
      <c r="C251" s="439"/>
      <c r="D251" s="439"/>
      <c r="E251" s="440"/>
      <c r="F251" s="466"/>
      <c r="G251" s="441">
        <v>5500249.9500000002</v>
      </c>
      <c r="H251" s="441">
        <v>2314728.5</v>
      </c>
      <c r="I251" s="441">
        <f>SUM(J251-H251)</f>
        <v>5140271.5</v>
      </c>
      <c r="J251" s="445">
        <v>7455000</v>
      </c>
      <c r="K251" s="445">
        <v>6701000</v>
      </c>
      <c r="O251" s="486"/>
    </row>
    <row r="252" spans="1:15" s="473" customFormat="1" ht="14.25" customHeight="1">
      <c r="A252" s="518" t="s">
        <v>115</v>
      </c>
      <c r="B252" s="518"/>
      <c r="C252" s="518"/>
      <c r="D252" s="518"/>
      <c r="E252" s="440"/>
      <c r="F252" s="483"/>
      <c r="G252" s="484">
        <f>SUM(G248:G251)</f>
        <v>17859617.309999999</v>
      </c>
      <c r="H252" s="484">
        <f>SUM(H248:H251)</f>
        <v>5547232.1500000004</v>
      </c>
      <c r="I252" s="484">
        <f>SUM(I248:I251)</f>
        <v>29584279.850000001</v>
      </c>
      <c r="J252" s="484">
        <f>SUM(J248:J251)</f>
        <v>35131512</v>
      </c>
      <c r="K252" s="484">
        <f>SUM(K248:K251)</f>
        <v>30521689</v>
      </c>
    </row>
    <row r="253" spans="1:15" ht="6.75" customHeight="1">
      <c r="A253" s="466"/>
      <c r="B253" s="466"/>
      <c r="C253" s="466"/>
      <c r="D253" s="466"/>
      <c r="E253" s="496"/>
      <c r="F253" s="466"/>
      <c r="G253" s="476"/>
      <c r="H253" s="476"/>
      <c r="I253" s="476"/>
      <c r="J253" s="476"/>
      <c r="K253" s="477"/>
    </row>
    <row r="254" spans="1:15" s="473" customFormat="1" ht="16.5" customHeight="1">
      <c r="A254" s="469" t="s">
        <v>549</v>
      </c>
      <c r="B254" s="469"/>
      <c r="C254" s="469"/>
      <c r="D254" s="469"/>
      <c r="E254" s="497"/>
      <c r="F254" s="498"/>
      <c r="G254" s="499">
        <f>SUM(G139+G210+G246+G252)</f>
        <v>77602435.359999999</v>
      </c>
      <c r="H254" s="499">
        <f>SUM(H139+H210+H246+H252)</f>
        <v>37604354.289999999</v>
      </c>
      <c r="I254" s="499">
        <f>SUM(I139+I210+I246+I252)</f>
        <v>76160771.610000014</v>
      </c>
      <c r="J254" s="499">
        <f>SUM(J139+J210+J246+J252)</f>
        <v>113765125.90000001</v>
      </c>
      <c r="K254" s="499">
        <f>SUM(K139+K210+K246+K252)</f>
        <v>100402751</v>
      </c>
    </row>
    <row r="255" spans="1:15" s="473" customFormat="1" ht="16.5" customHeight="1">
      <c r="A255" s="500"/>
      <c r="B255" s="500"/>
      <c r="C255" s="500"/>
      <c r="D255" s="500"/>
      <c r="E255" s="501"/>
      <c r="F255" s="502"/>
      <c r="G255" s="503"/>
      <c r="H255" s="503"/>
      <c r="I255" s="503"/>
      <c r="J255" s="503"/>
      <c r="K255" s="503"/>
    </row>
    <row r="256" spans="1:15" ht="18.75">
      <c r="B256" s="504" t="s">
        <v>550</v>
      </c>
      <c r="C256" s="504"/>
    </row>
    <row r="258" spans="2:15" ht="18.75">
      <c r="B258" s="505" t="s">
        <v>555</v>
      </c>
      <c r="C258" s="505"/>
      <c r="D258" s="506"/>
      <c r="E258" s="507"/>
      <c r="F258" s="508"/>
      <c r="G258" s="509"/>
      <c r="H258" s="534" t="s">
        <v>556</v>
      </c>
      <c r="I258" s="534"/>
      <c r="J258" s="534"/>
      <c r="K258" s="510"/>
      <c r="M258" s="511"/>
      <c r="N258" s="511"/>
    </row>
    <row r="259" spans="2:15" ht="15.75">
      <c r="B259" s="512" t="s">
        <v>551</v>
      </c>
      <c r="C259" s="512"/>
      <c r="D259" s="508"/>
      <c r="E259" s="513"/>
      <c r="F259" s="508"/>
      <c r="G259" s="514"/>
      <c r="H259" s="535" t="s">
        <v>552</v>
      </c>
      <c r="I259" s="535"/>
      <c r="J259" s="535"/>
      <c r="K259" s="516"/>
      <c r="M259" s="506"/>
    </row>
    <row r="260" spans="2:15" ht="15.75">
      <c r="B260" s="512"/>
      <c r="C260" s="512"/>
      <c r="D260" s="508"/>
      <c r="E260" s="513"/>
      <c r="F260" s="508"/>
      <c r="G260" s="514"/>
      <c r="H260" s="515"/>
      <c r="I260" s="515"/>
      <c r="J260" s="515"/>
      <c r="K260" s="516"/>
      <c r="M260" s="506"/>
    </row>
    <row r="262" spans="2:15" ht="18.75">
      <c r="B262" s="505" t="s">
        <v>557</v>
      </c>
      <c r="C262" s="505"/>
      <c r="D262" s="506"/>
      <c r="H262" s="534" t="s">
        <v>558</v>
      </c>
      <c r="I262" s="534"/>
      <c r="J262" s="534"/>
      <c r="K262" s="517"/>
    </row>
    <row r="263" spans="2:15" ht="18.75">
      <c r="B263" s="512" t="s">
        <v>553</v>
      </c>
      <c r="C263" s="512"/>
      <c r="D263" s="508"/>
      <c r="H263" s="535" t="s">
        <v>554</v>
      </c>
      <c r="I263" s="535"/>
      <c r="J263" s="535"/>
      <c r="M263" s="511"/>
      <c r="N263" s="511"/>
      <c r="O263" s="511"/>
    </row>
    <row r="264" spans="2:15" ht="15.75" customHeight="1">
      <c r="B264" s="512"/>
      <c r="C264" s="512"/>
      <c r="D264" s="508"/>
      <c r="H264" s="515"/>
      <c r="I264" s="515"/>
      <c r="J264" s="515"/>
      <c r="M264" s="511"/>
      <c r="N264" s="511"/>
      <c r="O264" s="511"/>
    </row>
    <row r="265" spans="2:15" ht="18.75">
      <c r="E265" s="519" t="s">
        <v>559</v>
      </c>
      <c r="F265" s="519"/>
      <c r="G265" s="519"/>
      <c r="H265" s="519"/>
    </row>
    <row r="266" spans="2:15">
      <c r="E266" s="533" t="s">
        <v>120</v>
      </c>
      <c r="F266" s="533"/>
      <c r="G266" s="533"/>
      <c r="H266" s="533"/>
    </row>
  </sheetData>
  <mergeCells count="19">
    <mergeCell ref="E266:H266"/>
    <mergeCell ref="A252:D252"/>
    <mergeCell ref="H258:J258"/>
    <mergeCell ref="H259:J259"/>
    <mergeCell ref="H262:J262"/>
    <mergeCell ref="H263:J263"/>
    <mergeCell ref="E265:H265"/>
    <mergeCell ref="A210:D210"/>
    <mergeCell ref="A1:K1"/>
    <mergeCell ref="A2:K2"/>
    <mergeCell ref="A4:K4"/>
    <mergeCell ref="A6:D7"/>
    <mergeCell ref="A11:D11"/>
    <mergeCell ref="A105:D105"/>
    <mergeCell ref="A107:D107"/>
    <mergeCell ref="A113:D113"/>
    <mergeCell ref="A114:D114"/>
    <mergeCell ref="A115:D115"/>
    <mergeCell ref="A139:D139"/>
  </mergeCells>
  <printOptions horizontalCentered="1"/>
  <pageMargins left="0.511811023622047" right="0.23622047244094499" top="0.74803149606299202" bottom="0.196850393700787" header="0.31496062992126" footer="0.31496062992126"/>
  <pageSetup paperSize="5" scale="80" fitToWidth="0" fitToHeight="14" orientation="portrait" verticalDpi="300" r:id="rId1"/>
  <headerFooter>
    <oddHeader>&amp;L&amp;14LBP Form No. 1&amp;11</oddHeader>
  </headerFooter>
  <rowBreaks count="3" manualBreakCount="3">
    <brk id="78" max="16383" man="1"/>
    <brk id="154" max="16383" man="1"/>
    <brk id="228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2E55A-08B5-4411-99B5-887C048939CB}">
  <sheetPr codeName="Sheet2">
    <tabColor rgb="FFFF0000"/>
  </sheetPr>
  <dimension ref="A1:R1711"/>
  <sheetViews>
    <sheetView view="pageBreakPreview" topLeftCell="A1328" zoomScale="141" zoomScaleNormal="141" zoomScaleSheetLayoutView="141" zoomScalePageLayoutView="140" workbookViewId="0">
      <selection activeCell="H1340" sqref="H1340"/>
    </sheetView>
  </sheetViews>
  <sheetFormatPr defaultColWidth="9.140625" defaultRowHeight="12.75"/>
  <cols>
    <col min="1" max="1" width="1.5703125" style="24" customWidth="1"/>
    <col min="2" max="2" width="2.28515625" style="25" customWidth="1"/>
    <col min="3" max="3" width="3" style="25" customWidth="1"/>
    <col min="4" max="4" width="24.5703125" style="25" customWidth="1"/>
    <col min="5" max="5" width="9.42578125" style="24" customWidth="1"/>
    <col min="6" max="6" width="11.7109375" style="24" customWidth="1"/>
    <col min="7" max="7" width="11.85546875" style="24" customWidth="1"/>
    <col min="8" max="8" width="12.140625" style="24" customWidth="1"/>
    <col min="9" max="9" width="12" style="24" customWidth="1"/>
    <col min="10" max="10" width="15.42578125" style="24" customWidth="1"/>
    <col min="11" max="11" width="19.85546875" style="29" customWidth="1"/>
    <col min="12" max="13" width="9.140625" style="29"/>
    <col min="14" max="14" width="19.5703125" style="29" customWidth="1"/>
    <col min="15" max="256" width="9.140625" style="29"/>
    <col min="257" max="257" width="1.5703125" style="29" customWidth="1"/>
    <col min="258" max="258" width="2.42578125" style="29" customWidth="1"/>
    <col min="259" max="259" width="3" style="29" customWidth="1"/>
    <col min="260" max="260" width="24.5703125" style="29" customWidth="1"/>
    <col min="261" max="261" width="8.5703125" style="29" customWidth="1"/>
    <col min="262" max="262" width="11.42578125" style="29" customWidth="1"/>
    <col min="263" max="263" width="11.5703125" style="29" customWidth="1"/>
    <col min="264" max="264" width="11.7109375" style="29" customWidth="1"/>
    <col min="265" max="265" width="11.42578125" style="29" customWidth="1"/>
    <col min="266" max="266" width="14.42578125" style="29" customWidth="1"/>
    <col min="267" max="267" width="19.85546875" style="29" customWidth="1"/>
    <col min="268" max="269" width="9.140625" style="29"/>
    <col min="270" max="270" width="19.5703125" style="29" customWidth="1"/>
    <col min="271" max="512" width="9.140625" style="29"/>
    <col min="513" max="513" width="1.5703125" style="29" customWidth="1"/>
    <col min="514" max="514" width="2.42578125" style="29" customWidth="1"/>
    <col min="515" max="515" width="3" style="29" customWidth="1"/>
    <col min="516" max="516" width="24.5703125" style="29" customWidth="1"/>
    <col min="517" max="517" width="8.5703125" style="29" customWidth="1"/>
    <col min="518" max="518" width="11.42578125" style="29" customWidth="1"/>
    <col min="519" max="519" width="11.5703125" style="29" customWidth="1"/>
    <col min="520" max="520" width="11.7109375" style="29" customWidth="1"/>
    <col min="521" max="521" width="11.42578125" style="29" customWidth="1"/>
    <col min="522" max="522" width="14.42578125" style="29" customWidth="1"/>
    <col min="523" max="523" width="19.85546875" style="29" customWidth="1"/>
    <col min="524" max="525" width="9.140625" style="29"/>
    <col min="526" max="526" width="19.5703125" style="29" customWidth="1"/>
    <col min="527" max="768" width="9.140625" style="29"/>
    <col min="769" max="769" width="1.5703125" style="29" customWidth="1"/>
    <col min="770" max="770" width="2.42578125" style="29" customWidth="1"/>
    <col min="771" max="771" width="3" style="29" customWidth="1"/>
    <col min="772" max="772" width="24.5703125" style="29" customWidth="1"/>
    <col min="773" max="773" width="8.5703125" style="29" customWidth="1"/>
    <col min="774" max="774" width="11.42578125" style="29" customWidth="1"/>
    <col min="775" max="775" width="11.5703125" style="29" customWidth="1"/>
    <col min="776" max="776" width="11.7109375" style="29" customWidth="1"/>
    <col min="777" max="777" width="11.42578125" style="29" customWidth="1"/>
    <col min="778" max="778" width="14.42578125" style="29" customWidth="1"/>
    <col min="779" max="779" width="19.85546875" style="29" customWidth="1"/>
    <col min="780" max="781" width="9.140625" style="29"/>
    <col min="782" max="782" width="19.5703125" style="29" customWidth="1"/>
    <col min="783" max="1024" width="9.140625" style="29"/>
    <col min="1025" max="1025" width="1.5703125" style="29" customWidth="1"/>
    <col min="1026" max="1026" width="2.42578125" style="29" customWidth="1"/>
    <col min="1027" max="1027" width="3" style="29" customWidth="1"/>
    <col min="1028" max="1028" width="24.5703125" style="29" customWidth="1"/>
    <col min="1029" max="1029" width="8.5703125" style="29" customWidth="1"/>
    <col min="1030" max="1030" width="11.42578125" style="29" customWidth="1"/>
    <col min="1031" max="1031" width="11.5703125" style="29" customWidth="1"/>
    <col min="1032" max="1032" width="11.7109375" style="29" customWidth="1"/>
    <col min="1033" max="1033" width="11.42578125" style="29" customWidth="1"/>
    <col min="1034" max="1034" width="14.42578125" style="29" customWidth="1"/>
    <col min="1035" max="1035" width="19.85546875" style="29" customWidth="1"/>
    <col min="1036" max="1037" width="9.140625" style="29"/>
    <col min="1038" max="1038" width="19.5703125" style="29" customWidth="1"/>
    <col min="1039" max="1280" width="9.140625" style="29"/>
    <col min="1281" max="1281" width="1.5703125" style="29" customWidth="1"/>
    <col min="1282" max="1282" width="2.42578125" style="29" customWidth="1"/>
    <col min="1283" max="1283" width="3" style="29" customWidth="1"/>
    <col min="1284" max="1284" width="24.5703125" style="29" customWidth="1"/>
    <col min="1285" max="1285" width="8.5703125" style="29" customWidth="1"/>
    <col min="1286" max="1286" width="11.42578125" style="29" customWidth="1"/>
    <col min="1287" max="1287" width="11.5703125" style="29" customWidth="1"/>
    <col min="1288" max="1288" width="11.7109375" style="29" customWidth="1"/>
    <col min="1289" max="1289" width="11.42578125" style="29" customWidth="1"/>
    <col min="1290" max="1290" width="14.42578125" style="29" customWidth="1"/>
    <col min="1291" max="1291" width="19.85546875" style="29" customWidth="1"/>
    <col min="1292" max="1293" width="9.140625" style="29"/>
    <col min="1294" max="1294" width="19.5703125" style="29" customWidth="1"/>
    <col min="1295" max="1536" width="9.140625" style="29"/>
    <col min="1537" max="1537" width="1.5703125" style="29" customWidth="1"/>
    <col min="1538" max="1538" width="2.42578125" style="29" customWidth="1"/>
    <col min="1539" max="1539" width="3" style="29" customWidth="1"/>
    <col min="1540" max="1540" width="24.5703125" style="29" customWidth="1"/>
    <col min="1541" max="1541" width="8.5703125" style="29" customWidth="1"/>
    <col min="1542" max="1542" width="11.42578125" style="29" customWidth="1"/>
    <col min="1543" max="1543" width="11.5703125" style="29" customWidth="1"/>
    <col min="1544" max="1544" width="11.7109375" style="29" customWidth="1"/>
    <col min="1545" max="1545" width="11.42578125" style="29" customWidth="1"/>
    <col min="1546" max="1546" width="14.42578125" style="29" customWidth="1"/>
    <col min="1547" max="1547" width="19.85546875" style="29" customWidth="1"/>
    <col min="1548" max="1549" width="9.140625" style="29"/>
    <col min="1550" max="1550" width="19.5703125" style="29" customWidth="1"/>
    <col min="1551" max="1792" width="9.140625" style="29"/>
    <col min="1793" max="1793" width="1.5703125" style="29" customWidth="1"/>
    <col min="1794" max="1794" width="2.42578125" style="29" customWidth="1"/>
    <col min="1795" max="1795" width="3" style="29" customWidth="1"/>
    <col min="1796" max="1796" width="24.5703125" style="29" customWidth="1"/>
    <col min="1797" max="1797" width="8.5703125" style="29" customWidth="1"/>
    <col min="1798" max="1798" width="11.42578125" style="29" customWidth="1"/>
    <col min="1799" max="1799" width="11.5703125" style="29" customWidth="1"/>
    <col min="1800" max="1800" width="11.7109375" style="29" customWidth="1"/>
    <col min="1801" max="1801" width="11.42578125" style="29" customWidth="1"/>
    <col min="1802" max="1802" width="14.42578125" style="29" customWidth="1"/>
    <col min="1803" max="1803" width="19.85546875" style="29" customWidth="1"/>
    <col min="1804" max="1805" width="9.140625" style="29"/>
    <col min="1806" max="1806" width="19.5703125" style="29" customWidth="1"/>
    <col min="1807" max="2048" width="9.140625" style="29"/>
    <col min="2049" max="2049" width="1.5703125" style="29" customWidth="1"/>
    <col min="2050" max="2050" width="2.42578125" style="29" customWidth="1"/>
    <col min="2051" max="2051" width="3" style="29" customWidth="1"/>
    <col min="2052" max="2052" width="24.5703125" style="29" customWidth="1"/>
    <col min="2053" max="2053" width="8.5703125" style="29" customWidth="1"/>
    <col min="2054" max="2054" width="11.42578125" style="29" customWidth="1"/>
    <col min="2055" max="2055" width="11.5703125" style="29" customWidth="1"/>
    <col min="2056" max="2056" width="11.7109375" style="29" customWidth="1"/>
    <col min="2057" max="2057" width="11.42578125" style="29" customWidth="1"/>
    <col min="2058" max="2058" width="14.42578125" style="29" customWidth="1"/>
    <col min="2059" max="2059" width="19.85546875" style="29" customWidth="1"/>
    <col min="2060" max="2061" width="9.140625" style="29"/>
    <col min="2062" max="2062" width="19.5703125" style="29" customWidth="1"/>
    <col min="2063" max="2304" width="9.140625" style="29"/>
    <col min="2305" max="2305" width="1.5703125" style="29" customWidth="1"/>
    <col min="2306" max="2306" width="2.42578125" style="29" customWidth="1"/>
    <col min="2307" max="2307" width="3" style="29" customWidth="1"/>
    <col min="2308" max="2308" width="24.5703125" style="29" customWidth="1"/>
    <col min="2309" max="2309" width="8.5703125" style="29" customWidth="1"/>
    <col min="2310" max="2310" width="11.42578125" style="29" customWidth="1"/>
    <col min="2311" max="2311" width="11.5703125" style="29" customWidth="1"/>
    <col min="2312" max="2312" width="11.7109375" style="29" customWidth="1"/>
    <col min="2313" max="2313" width="11.42578125" style="29" customWidth="1"/>
    <col min="2314" max="2314" width="14.42578125" style="29" customWidth="1"/>
    <col min="2315" max="2315" width="19.85546875" style="29" customWidth="1"/>
    <col min="2316" max="2317" width="9.140625" style="29"/>
    <col min="2318" max="2318" width="19.5703125" style="29" customWidth="1"/>
    <col min="2319" max="2560" width="9.140625" style="29"/>
    <col min="2561" max="2561" width="1.5703125" style="29" customWidth="1"/>
    <col min="2562" max="2562" width="2.42578125" style="29" customWidth="1"/>
    <col min="2563" max="2563" width="3" style="29" customWidth="1"/>
    <col min="2564" max="2564" width="24.5703125" style="29" customWidth="1"/>
    <col min="2565" max="2565" width="8.5703125" style="29" customWidth="1"/>
    <col min="2566" max="2566" width="11.42578125" style="29" customWidth="1"/>
    <col min="2567" max="2567" width="11.5703125" style="29" customWidth="1"/>
    <col min="2568" max="2568" width="11.7109375" style="29" customWidth="1"/>
    <col min="2569" max="2569" width="11.42578125" style="29" customWidth="1"/>
    <col min="2570" max="2570" width="14.42578125" style="29" customWidth="1"/>
    <col min="2571" max="2571" width="19.85546875" style="29" customWidth="1"/>
    <col min="2572" max="2573" width="9.140625" style="29"/>
    <col min="2574" max="2574" width="19.5703125" style="29" customWidth="1"/>
    <col min="2575" max="2816" width="9.140625" style="29"/>
    <col min="2817" max="2817" width="1.5703125" style="29" customWidth="1"/>
    <col min="2818" max="2818" width="2.42578125" style="29" customWidth="1"/>
    <col min="2819" max="2819" width="3" style="29" customWidth="1"/>
    <col min="2820" max="2820" width="24.5703125" style="29" customWidth="1"/>
    <col min="2821" max="2821" width="8.5703125" style="29" customWidth="1"/>
    <col min="2822" max="2822" width="11.42578125" style="29" customWidth="1"/>
    <col min="2823" max="2823" width="11.5703125" style="29" customWidth="1"/>
    <col min="2824" max="2824" width="11.7109375" style="29" customWidth="1"/>
    <col min="2825" max="2825" width="11.42578125" style="29" customWidth="1"/>
    <col min="2826" max="2826" width="14.42578125" style="29" customWidth="1"/>
    <col min="2827" max="2827" width="19.85546875" style="29" customWidth="1"/>
    <col min="2828" max="2829" width="9.140625" style="29"/>
    <col min="2830" max="2830" width="19.5703125" style="29" customWidth="1"/>
    <col min="2831" max="3072" width="9.140625" style="29"/>
    <col min="3073" max="3073" width="1.5703125" style="29" customWidth="1"/>
    <col min="3074" max="3074" width="2.42578125" style="29" customWidth="1"/>
    <col min="3075" max="3075" width="3" style="29" customWidth="1"/>
    <col min="3076" max="3076" width="24.5703125" style="29" customWidth="1"/>
    <col min="3077" max="3077" width="8.5703125" style="29" customWidth="1"/>
    <col min="3078" max="3078" width="11.42578125" style="29" customWidth="1"/>
    <col min="3079" max="3079" width="11.5703125" style="29" customWidth="1"/>
    <col min="3080" max="3080" width="11.7109375" style="29" customWidth="1"/>
    <col min="3081" max="3081" width="11.42578125" style="29" customWidth="1"/>
    <col min="3082" max="3082" width="14.42578125" style="29" customWidth="1"/>
    <col min="3083" max="3083" width="19.85546875" style="29" customWidth="1"/>
    <col min="3084" max="3085" width="9.140625" style="29"/>
    <col min="3086" max="3086" width="19.5703125" style="29" customWidth="1"/>
    <col min="3087" max="3328" width="9.140625" style="29"/>
    <col min="3329" max="3329" width="1.5703125" style="29" customWidth="1"/>
    <col min="3330" max="3330" width="2.42578125" style="29" customWidth="1"/>
    <col min="3331" max="3331" width="3" style="29" customWidth="1"/>
    <col min="3332" max="3332" width="24.5703125" style="29" customWidth="1"/>
    <col min="3333" max="3333" width="8.5703125" style="29" customWidth="1"/>
    <col min="3334" max="3334" width="11.42578125" style="29" customWidth="1"/>
    <col min="3335" max="3335" width="11.5703125" style="29" customWidth="1"/>
    <col min="3336" max="3336" width="11.7109375" style="29" customWidth="1"/>
    <col min="3337" max="3337" width="11.42578125" style="29" customWidth="1"/>
    <col min="3338" max="3338" width="14.42578125" style="29" customWidth="1"/>
    <col min="3339" max="3339" width="19.85546875" style="29" customWidth="1"/>
    <col min="3340" max="3341" width="9.140625" style="29"/>
    <col min="3342" max="3342" width="19.5703125" style="29" customWidth="1"/>
    <col min="3343" max="3584" width="9.140625" style="29"/>
    <col min="3585" max="3585" width="1.5703125" style="29" customWidth="1"/>
    <col min="3586" max="3586" width="2.42578125" style="29" customWidth="1"/>
    <col min="3587" max="3587" width="3" style="29" customWidth="1"/>
    <col min="3588" max="3588" width="24.5703125" style="29" customWidth="1"/>
    <col min="3589" max="3589" width="8.5703125" style="29" customWidth="1"/>
    <col min="3590" max="3590" width="11.42578125" style="29" customWidth="1"/>
    <col min="3591" max="3591" width="11.5703125" style="29" customWidth="1"/>
    <col min="3592" max="3592" width="11.7109375" style="29" customWidth="1"/>
    <col min="3593" max="3593" width="11.42578125" style="29" customWidth="1"/>
    <col min="3594" max="3594" width="14.42578125" style="29" customWidth="1"/>
    <col min="3595" max="3595" width="19.85546875" style="29" customWidth="1"/>
    <col min="3596" max="3597" width="9.140625" style="29"/>
    <col min="3598" max="3598" width="19.5703125" style="29" customWidth="1"/>
    <col min="3599" max="3840" width="9.140625" style="29"/>
    <col min="3841" max="3841" width="1.5703125" style="29" customWidth="1"/>
    <col min="3842" max="3842" width="2.42578125" style="29" customWidth="1"/>
    <col min="3843" max="3843" width="3" style="29" customWidth="1"/>
    <col min="3844" max="3844" width="24.5703125" style="29" customWidth="1"/>
    <col min="3845" max="3845" width="8.5703125" style="29" customWidth="1"/>
    <col min="3846" max="3846" width="11.42578125" style="29" customWidth="1"/>
    <col min="3847" max="3847" width="11.5703125" style="29" customWidth="1"/>
    <col min="3848" max="3848" width="11.7109375" style="29" customWidth="1"/>
    <col min="3849" max="3849" width="11.42578125" style="29" customWidth="1"/>
    <col min="3850" max="3850" width="14.42578125" style="29" customWidth="1"/>
    <col min="3851" max="3851" width="19.85546875" style="29" customWidth="1"/>
    <col min="3852" max="3853" width="9.140625" style="29"/>
    <col min="3854" max="3854" width="19.5703125" style="29" customWidth="1"/>
    <col min="3855" max="4096" width="9.140625" style="29"/>
    <col min="4097" max="4097" width="1.5703125" style="29" customWidth="1"/>
    <col min="4098" max="4098" width="2.42578125" style="29" customWidth="1"/>
    <col min="4099" max="4099" width="3" style="29" customWidth="1"/>
    <col min="4100" max="4100" width="24.5703125" style="29" customWidth="1"/>
    <col min="4101" max="4101" width="8.5703125" style="29" customWidth="1"/>
    <col min="4102" max="4102" width="11.42578125" style="29" customWidth="1"/>
    <col min="4103" max="4103" width="11.5703125" style="29" customWidth="1"/>
    <col min="4104" max="4104" width="11.7109375" style="29" customWidth="1"/>
    <col min="4105" max="4105" width="11.42578125" style="29" customWidth="1"/>
    <col min="4106" max="4106" width="14.42578125" style="29" customWidth="1"/>
    <col min="4107" max="4107" width="19.85546875" style="29" customWidth="1"/>
    <col min="4108" max="4109" width="9.140625" style="29"/>
    <col min="4110" max="4110" width="19.5703125" style="29" customWidth="1"/>
    <col min="4111" max="4352" width="9.140625" style="29"/>
    <col min="4353" max="4353" width="1.5703125" style="29" customWidth="1"/>
    <col min="4354" max="4354" width="2.42578125" style="29" customWidth="1"/>
    <col min="4355" max="4355" width="3" style="29" customWidth="1"/>
    <col min="4356" max="4356" width="24.5703125" style="29" customWidth="1"/>
    <col min="4357" max="4357" width="8.5703125" style="29" customWidth="1"/>
    <col min="4358" max="4358" width="11.42578125" style="29" customWidth="1"/>
    <col min="4359" max="4359" width="11.5703125" style="29" customWidth="1"/>
    <col min="4360" max="4360" width="11.7109375" style="29" customWidth="1"/>
    <col min="4361" max="4361" width="11.42578125" style="29" customWidth="1"/>
    <col min="4362" max="4362" width="14.42578125" style="29" customWidth="1"/>
    <col min="4363" max="4363" width="19.85546875" style="29" customWidth="1"/>
    <col min="4364" max="4365" width="9.140625" style="29"/>
    <col min="4366" max="4366" width="19.5703125" style="29" customWidth="1"/>
    <col min="4367" max="4608" width="9.140625" style="29"/>
    <col min="4609" max="4609" width="1.5703125" style="29" customWidth="1"/>
    <col min="4610" max="4610" width="2.42578125" style="29" customWidth="1"/>
    <col min="4611" max="4611" width="3" style="29" customWidth="1"/>
    <col min="4612" max="4612" width="24.5703125" style="29" customWidth="1"/>
    <col min="4613" max="4613" width="8.5703125" style="29" customWidth="1"/>
    <col min="4614" max="4614" width="11.42578125" style="29" customWidth="1"/>
    <col min="4615" max="4615" width="11.5703125" style="29" customWidth="1"/>
    <col min="4616" max="4616" width="11.7109375" style="29" customWidth="1"/>
    <col min="4617" max="4617" width="11.42578125" style="29" customWidth="1"/>
    <col min="4618" max="4618" width="14.42578125" style="29" customWidth="1"/>
    <col min="4619" max="4619" width="19.85546875" style="29" customWidth="1"/>
    <col min="4620" max="4621" width="9.140625" style="29"/>
    <col min="4622" max="4622" width="19.5703125" style="29" customWidth="1"/>
    <col min="4623" max="4864" width="9.140625" style="29"/>
    <col min="4865" max="4865" width="1.5703125" style="29" customWidth="1"/>
    <col min="4866" max="4866" width="2.42578125" style="29" customWidth="1"/>
    <col min="4867" max="4867" width="3" style="29" customWidth="1"/>
    <col min="4868" max="4868" width="24.5703125" style="29" customWidth="1"/>
    <col min="4869" max="4869" width="8.5703125" style="29" customWidth="1"/>
    <col min="4870" max="4870" width="11.42578125" style="29" customWidth="1"/>
    <col min="4871" max="4871" width="11.5703125" style="29" customWidth="1"/>
    <col min="4872" max="4872" width="11.7109375" style="29" customWidth="1"/>
    <col min="4873" max="4873" width="11.42578125" style="29" customWidth="1"/>
    <col min="4874" max="4874" width="14.42578125" style="29" customWidth="1"/>
    <col min="4875" max="4875" width="19.85546875" style="29" customWidth="1"/>
    <col min="4876" max="4877" width="9.140625" style="29"/>
    <col min="4878" max="4878" width="19.5703125" style="29" customWidth="1"/>
    <col min="4879" max="5120" width="9.140625" style="29"/>
    <col min="5121" max="5121" width="1.5703125" style="29" customWidth="1"/>
    <col min="5122" max="5122" width="2.42578125" style="29" customWidth="1"/>
    <col min="5123" max="5123" width="3" style="29" customWidth="1"/>
    <col min="5124" max="5124" width="24.5703125" style="29" customWidth="1"/>
    <col min="5125" max="5125" width="8.5703125" style="29" customWidth="1"/>
    <col min="5126" max="5126" width="11.42578125" style="29" customWidth="1"/>
    <col min="5127" max="5127" width="11.5703125" style="29" customWidth="1"/>
    <col min="5128" max="5128" width="11.7109375" style="29" customWidth="1"/>
    <col min="5129" max="5129" width="11.42578125" style="29" customWidth="1"/>
    <col min="5130" max="5130" width="14.42578125" style="29" customWidth="1"/>
    <col min="5131" max="5131" width="19.85546875" style="29" customWidth="1"/>
    <col min="5132" max="5133" width="9.140625" style="29"/>
    <col min="5134" max="5134" width="19.5703125" style="29" customWidth="1"/>
    <col min="5135" max="5376" width="9.140625" style="29"/>
    <col min="5377" max="5377" width="1.5703125" style="29" customWidth="1"/>
    <col min="5378" max="5378" width="2.42578125" style="29" customWidth="1"/>
    <col min="5379" max="5379" width="3" style="29" customWidth="1"/>
    <col min="5380" max="5380" width="24.5703125" style="29" customWidth="1"/>
    <col min="5381" max="5381" width="8.5703125" style="29" customWidth="1"/>
    <col min="5382" max="5382" width="11.42578125" style="29" customWidth="1"/>
    <col min="5383" max="5383" width="11.5703125" style="29" customWidth="1"/>
    <col min="5384" max="5384" width="11.7109375" style="29" customWidth="1"/>
    <col min="5385" max="5385" width="11.42578125" style="29" customWidth="1"/>
    <col min="5386" max="5386" width="14.42578125" style="29" customWidth="1"/>
    <col min="5387" max="5387" width="19.85546875" style="29" customWidth="1"/>
    <col min="5388" max="5389" width="9.140625" style="29"/>
    <col min="5390" max="5390" width="19.5703125" style="29" customWidth="1"/>
    <col min="5391" max="5632" width="9.140625" style="29"/>
    <col min="5633" max="5633" width="1.5703125" style="29" customWidth="1"/>
    <col min="5634" max="5634" width="2.42578125" style="29" customWidth="1"/>
    <col min="5635" max="5635" width="3" style="29" customWidth="1"/>
    <col min="5636" max="5636" width="24.5703125" style="29" customWidth="1"/>
    <col min="5637" max="5637" width="8.5703125" style="29" customWidth="1"/>
    <col min="5638" max="5638" width="11.42578125" style="29" customWidth="1"/>
    <col min="5639" max="5639" width="11.5703125" style="29" customWidth="1"/>
    <col min="5640" max="5640" width="11.7109375" style="29" customWidth="1"/>
    <col min="5641" max="5641" width="11.42578125" style="29" customWidth="1"/>
    <col min="5642" max="5642" width="14.42578125" style="29" customWidth="1"/>
    <col min="5643" max="5643" width="19.85546875" style="29" customWidth="1"/>
    <col min="5644" max="5645" width="9.140625" style="29"/>
    <col min="5646" max="5646" width="19.5703125" style="29" customWidth="1"/>
    <col min="5647" max="5888" width="9.140625" style="29"/>
    <col min="5889" max="5889" width="1.5703125" style="29" customWidth="1"/>
    <col min="5890" max="5890" width="2.42578125" style="29" customWidth="1"/>
    <col min="5891" max="5891" width="3" style="29" customWidth="1"/>
    <col min="5892" max="5892" width="24.5703125" style="29" customWidth="1"/>
    <col min="5893" max="5893" width="8.5703125" style="29" customWidth="1"/>
    <col min="5894" max="5894" width="11.42578125" style="29" customWidth="1"/>
    <col min="5895" max="5895" width="11.5703125" style="29" customWidth="1"/>
    <col min="5896" max="5896" width="11.7109375" style="29" customWidth="1"/>
    <col min="5897" max="5897" width="11.42578125" style="29" customWidth="1"/>
    <col min="5898" max="5898" width="14.42578125" style="29" customWidth="1"/>
    <col min="5899" max="5899" width="19.85546875" style="29" customWidth="1"/>
    <col min="5900" max="5901" width="9.140625" style="29"/>
    <col min="5902" max="5902" width="19.5703125" style="29" customWidth="1"/>
    <col min="5903" max="6144" width="9.140625" style="29"/>
    <col min="6145" max="6145" width="1.5703125" style="29" customWidth="1"/>
    <col min="6146" max="6146" width="2.42578125" style="29" customWidth="1"/>
    <col min="6147" max="6147" width="3" style="29" customWidth="1"/>
    <col min="6148" max="6148" width="24.5703125" style="29" customWidth="1"/>
    <col min="6149" max="6149" width="8.5703125" style="29" customWidth="1"/>
    <col min="6150" max="6150" width="11.42578125" style="29" customWidth="1"/>
    <col min="6151" max="6151" width="11.5703125" style="29" customWidth="1"/>
    <col min="6152" max="6152" width="11.7109375" style="29" customWidth="1"/>
    <col min="6153" max="6153" width="11.42578125" style="29" customWidth="1"/>
    <col min="6154" max="6154" width="14.42578125" style="29" customWidth="1"/>
    <col min="6155" max="6155" width="19.85546875" style="29" customWidth="1"/>
    <col min="6156" max="6157" width="9.140625" style="29"/>
    <col min="6158" max="6158" width="19.5703125" style="29" customWidth="1"/>
    <col min="6159" max="6400" width="9.140625" style="29"/>
    <col min="6401" max="6401" width="1.5703125" style="29" customWidth="1"/>
    <col min="6402" max="6402" width="2.42578125" style="29" customWidth="1"/>
    <col min="6403" max="6403" width="3" style="29" customWidth="1"/>
    <col min="6404" max="6404" width="24.5703125" style="29" customWidth="1"/>
    <col min="6405" max="6405" width="8.5703125" style="29" customWidth="1"/>
    <col min="6406" max="6406" width="11.42578125" style="29" customWidth="1"/>
    <col min="6407" max="6407" width="11.5703125" style="29" customWidth="1"/>
    <col min="6408" max="6408" width="11.7109375" style="29" customWidth="1"/>
    <col min="6409" max="6409" width="11.42578125" style="29" customWidth="1"/>
    <col min="6410" max="6410" width="14.42578125" style="29" customWidth="1"/>
    <col min="6411" max="6411" width="19.85546875" style="29" customWidth="1"/>
    <col min="6412" max="6413" width="9.140625" style="29"/>
    <col min="6414" max="6414" width="19.5703125" style="29" customWidth="1"/>
    <col min="6415" max="6656" width="9.140625" style="29"/>
    <col min="6657" max="6657" width="1.5703125" style="29" customWidth="1"/>
    <col min="6658" max="6658" width="2.42578125" style="29" customWidth="1"/>
    <col min="6659" max="6659" width="3" style="29" customWidth="1"/>
    <col min="6660" max="6660" width="24.5703125" style="29" customWidth="1"/>
    <col min="6661" max="6661" width="8.5703125" style="29" customWidth="1"/>
    <col min="6662" max="6662" width="11.42578125" style="29" customWidth="1"/>
    <col min="6663" max="6663" width="11.5703125" style="29" customWidth="1"/>
    <col min="6664" max="6664" width="11.7109375" style="29" customWidth="1"/>
    <col min="6665" max="6665" width="11.42578125" style="29" customWidth="1"/>
    <col min="6666" max="6666" width="14.42578125" style="29" customWidth="1"/>
    <col min="6667" max="6667" width="19.85546875" style="29" customWidth="1"/>
    <col min="6668" max="6669" width="9.140625" style="29"/>
    <col min="6670" max="6670" width="19.5703125" style="29" customWidth="1"/>
    <col min="6671" max="6912" width="9.140625" style="29"/>
    <col min="6913" max="6913" width="1.5703125" style="29" customWidth="1"/>
    <col min="6914" max="6914" width="2.42578125" style="29" customWidth="1"/>
    <col min="6915" max="6915" width="3" style="29" customWidth="1"/>
    <col min="6916" max="6916" width="24.5703125" style="29" customWidth="1"/>
    <col min="6917" max="6917" width="8.5703125" style="29" customWidth="1"/>
    <col min="6918" max="6918" width="11.42578125" style="29" customWidth="1"/>
    <col min="6919" max="6919" width="11.5703125" style="29" customWidth="1"/>
    <col min="6920" max="6920" width="11.7109375" style="29" customWidth="1"/>
    <col min="6921" max="6921" width="11.42578125" style="29" customWidth="1"/>
    <col min="6922" max="6922" width="14.42578125" style="29" customWidth="1"/>
    <col min="6923" max="6923" width="19.85546875" style="29" customWidth="1"/>
    <col min="6924" max="6925" width="9.140625" style="29"/>
    <col min="6926" max="6926" width="19.5703125" style="29" customWidth="1"/>
    <col min="6927" max="7168" width="9.140625" style="29"/>
    <col min="7169" max="7169" width="1.5703125" style="29" customWidth="1"/>
    <col min="7170" max="7170" width="2.42578125" style="29" customWidth="1"/>
    <col min="7171" max="7171" width="3" style="29" customWidth="1"/>
    <col min="7172" max="7172" width="24.5703125" style="29" customWidth="1"/>
    <col min="7173" max="7173" width="8.5703125" style="29" customWidth="1"/>
    <col min="7174" max="7174" width="11.42578125" style="29" customWidth="1"/>
    <col min="7175" max="7175" width="11.5703125" style="29" customWidth="1"/>
    <col min="7176" max="7176" width="11.7109375" style="29" customWidth="1"/>
    <col min="7177" max="7177" width="11.42578125" style="29" customWidth="1"/>
    <col min="7178" max="7178" width="14.42578125" style="29" customWidth="1"/>
    <col min="7179" max="7179" width="19.85546875" style="29" customWidth="1"/>
    <col min="7180" max="7181" width="9.140625" style="29"/>
    <col min="7182" max="7182" width="19.5703125" style="29" customWidth="1"/>
    <col min="7183" max="7424" width="9.140625" style="29"/>
    <col min="7425" max="7425" width="1.5703125" style="29" customWidth="1"/>
    <col min="7426" max="7426" width="2.42578125" style="29" customWidth="1"/>
    <col min="7427" max="7427" width="3" style="29" customWidth="1"/>
    <col min="7428" max="7428" width="24.5703125" style="29" customWidth="1"/>
    <col min="7429" max="7429" width="8.5703125" style="29" customWidth="1"/>
    <col min="7430" max="7430" width="11.42578125" style="29" customWidth="1"/>
    <col min="7431" max="7431" width="11.5703125" style="29" customWidth="1"/>
    <col min="7432" max="7432" width="11.7109375" style="29" customWidth="1"/>
    <col min="7433" max="7433" width="11.42578125" style="29" customWidth="1"/>
    <col min="7434" max="7434" width="14.42578125" style="29" customWidth="1"/>
    <col min="7435" max="7435" width="19.85546875" style="29" customWidth="1"/>
    <col min="7436" max="7437" width="9.140625" style="29"/>
    <col min="7438" max="7438" width="19.5703125" style="29" customWidth="1"/>
    <col min="7439" max="7680" width="9.140625" style="29"/>
    <col min="7681" max="7681" width="1.5703125" style="29" customWidth="1"/>
    <col min="7682" max="7682" width="2.42578125" style="29" customWidth="1"/>
    <col min="7683" max="7683" width="3" style="29" customWidth="1"/>
    <col min="7684" max="7684" width="24.5703125" style="29" customWidth="1"/>
    <col min="7685" max="7685" width="8.5703125" style="29" customWidth="1"/>
    <col min="7686" max="7686" width="11.42578125" style="29" customWidth="1"/>
    <col min="7687" max="7687" width="11.5703125" style="29" customWidth="1"/>
    <col min="7688" max="7688" width="11.7109375" style="29" customWidth="1"/>
    <col min="7689" max="7689" width="11.42578125" style="29" customWidth="1"/>
    <col min="7690" max="7690" width="14.42578125" style="29" customWidth="1"/>
    <col min="7691" max="7691" width="19.85546875" style="29" customWidth="1"/>
    <col min="7692" max="7693" width="9.140625" style="29"/>
    <col min="7694" max="7694" width="19.5703125" style="29" customWidth="1"/>
    <col min="7695" max="7936" width="9.140625" style="29"/>
    <col min="7937" max="7937" width="1.5703125" style="29" customWidth="1"/>
    <col min="7938" max="7938" width="2.42578125" style="29" customWidth="1"/>
    <col min="7939" max="7939" width="3" style="29" customWidth="1"/>
    <col min="7940" max="7940" width="24.5703125" style="29" customWidth="1"/>
    <col min="7941" max="7941" width="8.5703125" style="29" customWidth="1"/>
    <col min="7942" max="7942" width="11.42578125" style="29" customWidth="1"/>
    <col min="7943" max="7943" width="11.5703125" style="29" customWidth="1"/>
    <col min="7944" max="7944" width="11.7109375" style="29" customWidth="1"/>
    <col min="7945" max="7945" width="11.42578125" style="29" customWidth="1"/>
    <col min="7946" max="7946" width="14.42578125" style="29" customWidth="1"/>
    <col min="7947" max="7947" width="19.85546875" style="29" customWidth="1"/>
    <col min="7948" max="7949" width="9.140625" style="29"/>
    <col min="7950" max="7950" width="19.5703125" style="29" customWidth="1"/>
    <col min="7951" max="8192" width="9.140625" style="29"/>
    <col min="8193" max="8193" width="1.5703125" style="29" customWidth="1"/>
    <col min="8194" max="8194" width="2.42578125" style="29" customWidth="1"/>
    <col min="8195" max="8195" width="3" style="29" customWidth="1"/>
    <col min="8196" max="8196" width="24.5703125" style="29" customWidth="1"/>
    <col min="8197" max="8197" width="8.5703125" style="29" customWidth="1"/>
    <col min="8198" max="8198" width="11.42578125" style="29" customWidth="1"/>
    <col min="8199" max="8199" width="11.5703125" style="29" customWidth="1"/>
    <col min="8200" max="8200" width="11.7109375" style="29" customWidth="1"/>
    <col min="8201" max="8201" width="11.42578125" style="29" customWidth="1"/>
    <col min="8202" max="8202" width="14.42578125" style="29" customWidth="1"/>
    <col min="8203" max="8203" width="19.85546875" style="29" customWidth="1"/>
    <col min="8204" max="8205" width="9.140625" style="29"/>
    <col min="8206" max="8206" width="19.5703125" style="29" customWidth="1"/>
    <col min="8207" max="8448" width="9.140625" style="29"/>
    <col min="8449" max="8449" width="1.5703125" style="29" customWidth="1"/>
    <col min="8450" max="8450" width="2.42578125" style="29" customWidth="1"/>
    <col min="8451" max="8451" width="3" style="29" customWidth="1"/>
    <col min="8452" max="8452" width="24.5703125" style="29" customWidth="1"/>
    <col min="8453" max="8453" width="8.5703125" style="29" customWidth="1"/>
    <col min="8454" max="8454" width="11.42578125" style="29" customWidth="1"/>
    <col min="8455" max="8455" width="11.5703125" style="29" customWidth="1"/>
    <col min="8456" max="8456" width="11.7109375" style="29" customWidth="1"/>
    <col min="8457" max="8457" width="11.42578125" style="29" customWidth="1"/>
    <col min="8458" max="8458" width="14.42578125" style="29" customWidth="1"/>
    <col min="8459" max="8459" width="19.85546875" style="29" customWidth="1"/>
    <col min="8460" max="8461" width="9.140625" style="29"/>
    <col min="8462" max="8462" width="19.5703125" style="29" customWidth="1"/>
    <col min="8463" max="8704" width="9.140625" style="29"/>
    <col min="8705" max="8705" width="1.5703125" style="29" customWidth="1"/>
    <col min="8706" max="8706" width="2.42578125" style="29" customWidth="1"/>
    <col min="8707" max="8707" width="3" style="29" customWidth="1"/>
    <col min="8708" max="8708" width="24.5703125" style="29" customWidth="1"/>
    <col min="8709" max="8709" width="8.5703125" style="29" customWidth="1"/>
    <col min="8710" max="8710" width="11.42578125" style="29" customWidth="1"/>
    <col min="8711" max="8711" width="11.5703125" style="29" customWidth="1"/>
    <col min="8712" max="8712" width="11.7109375" style="29" customWidth="1"/>
    <col min="8713" max="8713" width="11.42578125" style="29" customWidth="1"/>
    <col min="8714" max="8714" width="14.42578125" style="29" customWidth="1"/>
    <col min="8715" max="8715" width="19.85546875" style="29" customWidth="1"/>
    <col min="8716" max="8717" width="9.140625" style="29"/>
    <col min="8718" max="8718" width="19.5703125" style="29" customWidth="1"/>
    <col min="8719" max="8960" width="9.140625" style="29"/>
    <col min="8961" max="8961" width="1.5703125" style="29" customWidth="1"/>
    <col min="8962" max="8962" width="2.42578125" style="29" customWidth="1"/>
    <col min="8963" max="8963" width="3" style="29" customWidth="1"/>
    <col min="8964" max="8964" width="24.5703125" style="29" customWidth="1"/>
    <col min="8965" max="8965" width="8.5703125" style="29" customWidth="1"/>
    <col min="8966" max="8966" width="11.42578125" style="29" customWidth="1"/>
    <col min="8967" max="8967" width="11.5703125" style="29" customWidth="1"/>
    <col min="8968" max="8968" width="11.7109375" style="29" customWidth="1"/>
    <col min="8969" max="8969" width="11.42578125" style="29" customWidth="1"/>
    <col min="8970" max="8970" width="14.42578125" style="29" customWidth="1"/>
    <col min="8971" max="8971" width="19.85546875" style="29" customWidth="1"/>
    <col min="8972" max="8973" width="9.140625" style="29"/>
    <col min="8974" max="8974" width="19.5703125" style="29" customWidth="1"/>
    <col min="8975" max="9216" width="9.140625" style="29"/>
    <col min="9217" max="9217" width="1.5703125" style="29" customWidth="1"/>
    <col min="9218" max="9218" width="2.42578125" style="29" customWidth="1"/>
    <col min="9219" max="9219" width="3" style="29" customWidth="1"/>
    <col min="9220" max="9220" width="24.5703125" style="29" customWidth="1"/>
    <col min="9221" max="9221" width="8.5703125" style="29" customWidth="1"/>
    <col min="9222" max="9222" width="11.42578125" style="29" customWidth="1"/>
    <col min="9223" max="9223" width="11.5703125" style="29" customWidth="1"/>
    <col min="9224" max="9224" width="11.7109375" style="29" customWidth="1"/>
    <col min="9225" max="9225" width="11.42578125" style="29" customWidth="1"/>
    <col min="9226" max="9226" width="14.42578125" style="29" customWidth="1"/>
    <col min="9227" max="9227" width="19.85546875" style="29" customWidth="1"/>
    <col min="9228" max="9229" width="9.140625" style="29"/>
    <col min="9230" max="9230" width="19.5703125" style="29" customWidth="1"/>
    <col min="9231" max="9472" width="9.140625" style="29"/>
    <col min="9473" max="9473" width="1.5703125" style="29" customWidth="1"/>
    <col min="9474" max="9474" width="2.42578125" style="29" customWidth="1"/>
    <col min="9475" max="9475" width="3" style="29" customWidth="1"/>
    <col min="9476" max="9476" width="24.5703125" style="29" customWidth="1"/>
    <col min="9477" max="9477" width="8.5703125" style="29" customWidth="1"/>
    <col min="9478" max="9478" width="11.42578125" style="29" customWidth="1"/>
    <col min="9479" max="9479" width="11.5703125" style="29" customWidth="1"/>
    <col min="9480" max="9480" width="11.7109375" style="29" customWidth="1"/>
    <col min="9481" max="9481" width="11.42578125" style="29" customWidth="1"/>
    <col min="9482" max="9482" width="14.42578125" style="29" customWidth="1"/>
    <col min="9483" max="9483" width="19.85546875" style="29" customWidth="1"/>
    <col min="9484" max="9485" width="9.140625" style="29"/>
    <col min="9486" max="9486" width="19.5703125" style="29" customWidth="1"/>
    <col min="9487" max="9728" width="9.140625" style="29"/>
    <col min="9729" max="9729" width="1.5703125" style="29" customWidth="1"/>
    <col min="9730" max="9730" width="2.42578125" style="29" customWidth="1"/>
    <col min="9731" max="9731" width="3" style="29" customWidth="1"/>
    <col min="9732" max="9732" width="24.5703125" style="29" customWidth="1"/>
    <col min="9733" max="9733" width="8.5703125" style="29" customWidth="1"/>
    <col min="9734" max="9734" width="11.42578125" style="29" customWidth="1"/>
    <col min="9735" max="9735" width="11.5703125" style="29" customWidth="1"/>
    <col min="9736" max="9736" width="11.7109375" style="29" customWidth="1"/>
    <col min="9737" max="9737" width="11.42578125" style="29" customWidth="1"/>
    <col min="9738" max="9738" width="14.42578125" style="29" customWidth="1"/>
    <col min="9739" max="9739" width="19.85546875" style="29" customWidth="1"/>
    <col min="9740" max="9741" width="9.140625" style="29"/>
    <col min="9742" max="9742" width="19.5703125" style="29" customWidth="1"/>
    <col min="9743" max="9984" width="9.140625" style="29"/>
    <col min="9985" max="9985" width="1.5703125" style="29" customWidth="1"/>
    <col min="9986" max="9986" width="2.42578125" style="29" customWidth="1"/>
    <col min="9987" max="9987" width="3" style="29" customWidth="1"/>
    <col min="9988" max="9988" width="24.5703125" style="29" customWidth="1"/>
    <col min="9989" max="9989" width="8.5703125" style="29" customWidth="1"/>
    <col min="9990" max="9990" width="11.42578125" style="29" customWidth="1"/>
    <col min="9991" max="9991" width="11.5703125" style="29" customWidth="1"/>
    <col min="9992" max="9992" width="11.7109375" style="29" customWidth="1"/>
    <col min="9993" max="9993" width="11.42578125" style="29" customWidth="1"/>
    <col min="9994" max="9994" width="14.42578125" style="29" customWidth="1"/>
    <col min="9995" max="9995" width="19.85546875" style="29" customWidth="1"/>
    <col min="9996" max="9997" width="9.140625" style="29"/>
    <col min="9998" max="9998" width="19.5703125" style="29" customWidth="1"/>
    <col min="9999" max="10240" width="9.140625" style="29"/>
    <col min="10241" max="10241" width="1.5703125" style="29" customWidth="1"/>
    <col min="10242" max="10242" width="2.42578125" style="29" customWidth="1"/>
    <col min="10243" max="10243" width="3" style="29" customWidth="1"/>
    <col min="10244" max="10244" width="24.5703125" style="29" customWidth="1"/>
    <col min="10245" max="10245" width="8.5703125" style="29" customWidth="1"/>
    <col min="10246" max="10246" width="11.42578125" style="29" customWidth="1"/>
    <col min="10247" max="10247" width="11.5703125" style="29" customWidth="1"/>
    <col min="10248" max="10248" width="11.7109375" style="29" customWidth="1"/>
    <col min="10249" max="10249" width="11.42578125" style="29" customWidth="1"/>
    <col min="10250" max="10250" width="14.42578125" style="29" customWidth="1"/>
    <col min="10251" max="10251" width="19.85546875" style="29" customWidth="1"/>
    <col min="10252" max="10253" width="9.140625" style="29"/>
    <col min="10254" max="10254" width="19.5703125" style="29" customWidth="1"/>
    <col min="10255" max="10496" width="9.140625" style="29"/>
    <col min="10497" max="10497" width="1.5703125" style="29" customWidth="1"/>
    <col min="10498" max="10498" width="2.42578125" style="29" customWidth="1"/>
    <col min="10499" max="10499" width="3" style="29" customWidth="1"/>
    <col min="10500" max="10500" width="24.5703125" style="29" customWidth="1"/>
    <col min="10501" max="10501" width="8.5703125" style="29" customWidth="1"/>
    <col min="10502" max="10502" width="11.42578125" style="29" customWidth="1"/>
    <col min="10503" max="10503" width="11.5703125" style="29" customWidth="1"/>
    <col min="10504" max="10504" width="11.7109375" style="29" customWidth="1"/>
    <col min="10505" max="10505" width="11.42578125" style="29" customWidth="1"/>
    <col min="10506" max="10506" width="14.42578125" style="29" customWidth="1"/>
    <col min="10507" max="10507" width="19.85546875" style="29" customWidth="1"/>
    <col min="10508" max="10509" width="9.140625" style="29"/>
    <col min="10510" max="10510" width="19.5703125" style="29" customWidth="1"/>
    <col min="10511" max="10752" width="9.140625" style="29"/>
    <col min="10753" max="10753" width="1.5703125" style="29" customWidth="1"/>
    <col min="10754" max="10754" width="2.42578125" style="29" customWidth="1"/>
    <col min="10755" max="10755" width="3" style="29" customWidth="1"/>
    <col min="10756" max="10756" width="24.5703125" style="29" customWidth="1"/>
    <col min="10757" max="10757" width="8.5703125" style="29" customWidth="1"/>
    <col min="10758" max="10758" width="11.42578125" style="29" customWidth="1"/>
    <col min="10759" max="10759" width="11.5703125" style="29" customWidth="1"/>
    <col min="10760" max="10760" width="11.7109375" style="29" customWidth="1"/>
    <col min="10761" max="10761" width="11.42578125" style="29" customWidth="1"/>
    <col min="10762" max="10762" width="14.42578125" style="29" customWidth="1"/>
    <col min="10763" max="10763" width="19.85546875" style="29" customWidth="1"/>
    <col min="10764" max="10765" width="9.140625" style="29"/>
    <col min="10766" max="10766" width="19.5703125" style="29" customWidth="1"/>
    <col min="10767" max="11008" width="9.140625" style="29"/>
    <col min="11009" max="11009" width="1.5703125" style="29" customWidth="1"/>
    <col min="11010" max="11010" width="2.42578125" style="29" customWidth="1"/>
    <col min="11011" max="11011" width="3" style="29" customWidth="1"/>
    <col min="11012" max="11012" width="24.5703125" style="29" customWidth="1"/>
    <col min="11013" max="11013" width="8.5703125" style="29" customWidth="1"/>
    <col min="11014" max="11014" width="11.42578125" style="29" customWidth="1"/>
    <col min="11015" max="11015" width="11.5703125" style="29" customWidth="1"/>
    <col min="11016" max="11016" width="11.7109375" style="29" customWidth="1"/>
    <col min="11017" max="11017" width="11.42578125" style="29" customWidth="1"/>
    <col min="11018" max="11018" width="14.42578125" style="29" customWidth="1"/>
    <col min="11019" max="11019" width="19.85546875" style="29" customWidth="1"/>
    <col min="11020" max="11021" width="9.140625" style="29"/>
    <col min="11022" max="11022" width="19.5703125" style="29" customWidth="1"/>
    <col min="11023" max="11264" width="9.140625" style="29"/>
    <col min="11265" max="11265" width="1.5703125" style="29" customWidth="1"/>
    <col min="11266" max="11266" width="2.42578125" style="29" customWidth="1"/>
    <col min="11267" max="11267" width="3" style="29" customWidth="1"/>
    <col min="11268" max="11268" width="24.5703125" style="29" customWidth="1"/>
    <col min="11269" max="11269" width="8.5703125" style="29" customWidth="1"/>
    <col min="11270" max="11270" width="11.42578125" style="29" customWidth="1"/>
    <col min="11271" max="11271" width="11.5703125" style="29" customWidth="1"/>
    <col min="11272" max="11272" width="11.7109375" style="29" customWidth="1"/>
    <col min="11273" max="11273" width="11.42578125" style="29" customWidth="1"/>
    <col min="11274" max="11274" width="14.42578125" style="29" customWidth="1"/>
    <col min="11275" max="11275" width="19.85546875" style="29" customWidth="1"/>
    <col min="11276" max="11277" width="9.140625" style="29"/>
    <col min="11278" max="11278" width="19.5703125" style="29" customWidth="1"/>
    <col min="11279" max="11520" width="9.140625" style="29"/>
    <col min="11521" max="11521" width="1.5703125" style="29" customWidth="1"/>
    <col min="11522" max="11522" width="2.42578125" style="29" customWidth="1"/>
    <col min="11523" max="11523" width="3" style="29" customWidth="1"/>
    <col min="11524" max="11524" width="24.5703125" style="29" customWidth="1"/>
    <col min="11525" max="11525" width="8.5703125" style="29" customWidth="1"/>
    <col min="11526" max="11526" width="11.42578125" style="29" customWidth="1"/>
    <col min="11527" max="11527" width="11.5703125" style="29" customWidth="1"/>
    <col min="11528" max="11528" width="11.7109375" style="29" customWidth="1"/>
    <col min="11529" max="11529" width="11.42578125" style="29" customWidth="1"/>
    <col min="11530" max="11530" width="14.42578125" style="29" customWidth="1"/>
    <col min="11531" max="11531" width="19.85546875" style="29" customWidth="1"/>
    <col min="11532" max="11533" width="9.140625" style="29"/>
    <col min="11534" max="11534" width="19.5703125" style="29" customWidth="1"/>
    <col min="11535" max="11776" width="9.140625" style="29"/>
    <col min="11777" max="11777" width="1.5703125" style="29" customWidth="1"/>
    <col min="11778" max="11778" width="2.42578125" style="29" customWidth="1"/>
    <col min="11779" max="11779" width="3" style="29" customWidth="1"/>
    <col min="11780" max="11780" width="24.5703125" style="29" customWidth="1"/>
    <col min="11781" max="11781" width="8.5703125" style="29" customWidth="1"/>
    <col min="11782" max="11782" width="11.42578125" style="29" customWidth="1"/>
    <col min="11783" max="11783" width="11.5703125" style="29" customWidth="1"/>
    <col min="11784" max="11784" width="11.7109375" style="29" customWidth="1"/>
    <col min="11785" max="11785" width="11.42578125" style="29" customWidth="1"/>
    <col min="11786" max="11786" width="14.42578125" style="29" customWidth="1"/>
    <col min="11787" max="11787" width="19.85546875" style="29" customWidth="1"/>
    <col min="11788" max="11789" width="9.140625" style="29"/>
    <col min="11790" max="11790" width="19.5703125" style="29" customWidth="1"/>
    <col min="11791" max="12032" width="9.140625" style="29"/>
    <col min="12033" max="12033" width="1.5703125" style="29" customWidth="1"/>
    <col min="12034" max="12034" width="2.42578125" style="29" customWidth="1"/>
    <col min="12035" max="12035" width="3" style="29" customWidth="1"/>
    <col min="12036" max="12036" width="24.5703125" style="29" customWidth="1"/>
    <col min="12037" max="12037" width="8.5703125" style="29" customWidth="1"/>
    <col min="12038" max="12038" width="11.42578125" style="29" customWidth="1"/>
    <col min="12039" max="12039" width="11.5703125" style="29" customWidth="1"/>
    <col min="12040" max="12040" width="11.7109375" style="29" customWidth="1"/>
    <col min="12041" max="12041" width="11.42578125" style="29" customWidth="1"/>
    <col min="12042" max="12042" width="14.42578125" style="29" customWidth="1"/>
    <col min="12043" max="12043" width="19.85546875" style="29" customWidth="1"/>
    <col min="12044" max="12045" width="9.140625" style="29"/>
    <col min="12046" max="12046" width="19.5703125" style="29" customWidth="1"/>
    <col min="12047" max="12288" width="9.140625" style="29"/>
    <col min="12289" max="12289" width="1.5703125" style="29" customWidth="1"/>
    <col min="12290" max="12290" width="2.42578125" style="29" customWidth="1"/>
    <col min="12291" max="12291" width="3" style="29" customWidth="1"/>
    <col min="12292" max="12292" width="24.5703125" style="29" customWidth="1"/>
    <col min="12293" max="12293" width="8.5703125" style="29" customWidth="1"/>
    <col min="12294" max="12294" width="11.42578125" style="29" customWidth="1"/>
    <col min="12295" max="12295" width="11.5703125" style="29" customWidth="1"/>
    <col min="12296" max="12296" width="11.7109375" style="29" customWidth="1"/>
    <col min="12297" max="12297" width="11.42578125" style="29" customWidth="1"/>
    <col min="12298" max="12298" width="14.42578125" style="29" customWidth="1"/>
    <col min="12299" max="12299" width="19.85546875" style="29" customWidth="1"/>
    <col min="12300" max="12301" width="9.140625" style="29"/>
    <col min="12302" max="12302" width="19.5703125" style="29" customWidth="1"/>
    <col min="12303" max="12544" width="9.140625" style="29"/>
    <col min="12545" max="12545" width="1.5703125" style="29" customWidth="1"/>
    <col min="12546" max="12546" width="2.42578125" style="29" customWidth="1"/>
    <col min="12547" max="12547" width="3" style="29" customWidth="1"/>
    <col min="12548" max="12548" width="24.5703125" style="29" customWidth="1"/>
    <col min="12549" max="12549" width="8.5703125" style="29" customWidth="1"/>
    <col min="12550" max="12550" width="11.42578125" style="29" customWidth="1"/>
    <col min="12551" max="12551" width="11.5703125" style="29" customWidth="1"/>
    <col min="12552" max="12552" width="11.7109375" style="29" customWidth="1"/>
    <col min="12553" max="12553" width="11.42578125" style="29" customWidth="1"/>
    <col min="12554" max="12554" width="14.42578125" style="29" customWidth="1"/>
    <col min="12555" max="12555" width="19.85546875" style="29" customWidth="1"/>
    <col min="12556" max="12557" width="9.140625" style="29"/>
    <col min="12558" max="12558" width="19.5703125" style="29" customWidth="1"/>
    <col min="12559" max="12800" width="9.140625" style="29"/>
    <col min="12801" max="12801" width="1.5703125" style="29" customWidth="1"/>
    <col min="12802" max="12802" width="2.42578125" style="29" customWidth="1"/>
    <col min="12803" max="12803" width="3" style="29" customWidth="1"/>
    <col min="12804" max="12804" width="24.5703125" style="29" customWidth="1"/>
    <col min="12805" max="12805" width="8.5703125" style="29" customWidth="1"/>
    <col min="12806" max="12806" width="11.42578125" style="29" customWidth="1"/>
    <col min="12807" max="12807" width="11.5703125" style="29" customWidth="1"/>
    <col min="12808" max="12808" width="11.7109375" style="29" customWidth="1"/>
    <col min="12809" max="12809" width="11.42578125" style="29" customWidth="1"/>
    <col min="12810" max="12810" width="14.42578125" style="29" customWidth="1"/>
    <col min="12811" max="12811" width="19.85546875" style="29" customWidth="1"/>
    <col min="12812" max="12813" width="9.140625" style="29"/>
    <col min="12814" max="12814" width="19.5703125" style="29" customWidth="1"/>
    <col min="12815" max="13056" width="9.140625" style="29"/>
    <col min="13057" max="13057" width="1.5703125" style="29" customWidth="1"/>
    <col min="13058" max="13058" width="2.42578125" style="29" customWidth="1"/>
    <col min="13059" max="13059" width="3" style="29" customWidth="1"/>
    <col min="13060" max="13060" width="24.5703125" style="29" customWidth="1"/>
    <col min="13061" max="13061" width="8.5703125" style="29" customWidth="1"/>
    <col min="13062" max="13062" width="11.42578125" style="29" customWidth="1"/>
    <col min="13063" max="13063" width="11.5703125" style="29" customWidth="1"/>
    <col min="13064" max="13064" width="11.7109375" style="29" customWidth="1"/>
    <col min="13065" max="13065" width="11.42578125" style="29" customWidth="1"/>
    <col min="13066" max="13066" width="14.42578125" style="29" customWidth="1"/>
    <col min="13067" max="13067" width="19.85546875" style="29" customWidth="1"/>
    <col min="13068" max="13069" width="9.140625" style="29"/>
    <col min="13070" max="13070" width="19.5703125" style="29" customWidth="1"/>
    <col min="13071" max="13312" width="9.140625" style="29"/>
    <col min="13313" max="13313" width="1.5703125" style="29" customWidth="1"/>
    <col min="13314" max="13314" width="2.42578125" style="29" customWidth="1"/>
    <col min="13315" max="13315" width="3" style="29" customWidth="1"/>
    <col min="13316" max="13316" width="24.5703125" style="29" customWidth="1"/>
    <col min="13317" max="13317" width="8.5703125" style="29" customWidth="1"/>
    <col min="13318" max="13318" width="11.42578125" style="29" customWidth="1"/>
    <col min="13319" max="13319" width="11.5703125" style="29" customWidth="1"/>
    <col min="13320" max="13320" width="11.7109375" style="29" customWidth="1"/>
    <col min="13321" max="13321" width="11.42578125" style="29" customWidth="1"/>
    <col min="13322" max="13322" width="14.42578125" style="29" customWidth="1"/>
    <col min="13323" max="13323" width="19.85546875" style="29" customWidth="1"/>
    <col min="13324" max="13325" width="9.140625" style="29"/>
    <col min="13326" max="13326" width="19.5703125" style="29" customWidth="1"/>
    <col min="13327" max="13568" width="9.140625" style="29"/>
    <col min="13569" max="13569" width="1.5703125" style="29" customWidth="1"/>
    <col min="13570" max="13570" width="2.42578125" style="29" customWidth="1"/>
    <col min="13571" max="13571" width="3" style="29" customWidth="1"/>
    <col min="13572" max="13572" width="24.5703125" style="29" customWidth="1"/>
    <col min="13573" max="13573" width="8.5703125" style="29" customWidth="1"/>
    <col min="13574" max="13574" width="11.42578125" style="29" customWidth="1"/>
    <col min="13575" max="13575" width="11.5703125" style="29" customWidth="1"/>
    <col min="13576" max="13576" width="11.7109375" style="29" customWidth="1"/>
    <col min="13577" max="13577" width="11.42578125" style="29" customWidth="1"/>
    <col min="13578" max="13578" width="14.42578125" style="29" customWidth="1"/>
    <col min="13579" max="13579" width="19.85546875" style="29" customWidth="1"/>
    <col min="13580" max="13581" width="9.140625" style="29"/>
    <col min="13582" max="13582" width="19.5703125" style="29" customWidth="1"/>
    <col min="13583" max="13824" width="9.140625" style="29"/>
    <col min="13825" max="13825" width="1.5703125" style="29" customWidth="1"/>
    <col min="13826" max="13826" width="2.42578125" style="29" customWidth="1"/>
    <col min="13827" max="13827" width="3" style="29" customWidth="1"/>
    <col min="13828" max="13828" width="24.5703125" style="29" customWidth="1"/>
    <col min="13829" max="13829" width="8.5703125" style="29" customWidth="1"/>
    <col min="13830" max="13830" width="11.42578125" style="29" customWidth="1"/>
    <col min="13831" max="13831" width="11.5703125" style="29" customWidth="1"/>
    <col min="13832" max="13832" width="11.7109375" style="29" customWidth="1"/>
    <col min="13833" max="13833" width="11.42578125" style="29" customWidth="1"/>
    <col min="13834" max="13834" width="14.42578125" style="29" customWidth="1"/>
    <col min="13835" max="13835" width="19.85546875" style="29" customWidth="1"/>
    <col min="13836" max="13837" width="9.140625" style="29"/>
    <col min="13838" max="13838" width="19.5703125" style="29" customWidth="1"/>
    <col min="13839" max="14080" width="9.140625" style="29"/>
    <col min="14081" max="14081" width="1.5703125" style="29" customWidth="1"/>
    <col min="14082" max="14082" width="2.42578125" style="29" customWidth="1"/>
    <col min="14083" max="14083" width="3" style="29" customWidth="1"/>
    <col min="14084" max="14084" width="24.5703125" style="29" customWidth="1"/>
    <col min="14085" max="14085" width="8.5703125" style="29" customWidth="1"/>
    <col min="14086" max="14086" width="11.42578125" style="29" customWidth="1"/>
    <col min="14087" max="14087" width="11.5703125" style="29" customWidth="1"/>
    <col min="14088" max="14088" width="11.7109375" style="29" customWidth="1"/>
    <col min="14089" max="14089" width="11.42578125" style="29" customWidth="1"/>
    <col min="14090" max="14090" width="14.42578125" style="29" customWidth="1"/>
    <col min="14091" max="14091" width="19.85546875" style="29" customWidth="1"/>
    <col min="14092" max="14093" width="9.140625" style="29"/>
    <col min="14094" max="14094" width="19.5703125" style="29" customWidth="1"/>
    <col min="14095" max="14336" width="9.140625" style="29"/>
    <col min="14337" max="14337" width="1.5703125" style="29" customWidth="1"/>
    <col min="14338" max="14338" width="2.42578125" style="29" customWidth="1"/>
    <col min="14339" max="14339" width="3" style="29" customWidth="1"/>
    <col min="14340" max="14340" width="24.5703125" style="29" customWidth="1"/>
    <col min="14341" max="14341" width="8.5703125" style="29" customWidth="1"/>
    <col min="14342" max="14342" width="11.42578125" style="29" customWidth="1"/>
    <col min="14343" max="14343" width="11.5703125" style="29" customWidth="1"/>
    <col min="14344" max="14344" width="11.7109375" style="29" customWidth="1"/>
    <col min="14345" max="14345" width="11.42578125" style="29" customWidth="1"/>
    <col min="14346" max="14346" width="14.42578125" style="29" customWidth="1"/>
    <col min="14347" max="14347" width="19.85546875" style="29" customWidth="1"/>
    <col min="14348" max="14349" width="9.140625" style="29"/>
    <col min="14350" max="14350" width="19.5703125" style="29" customWidth="1"/>
    <col min="14351" max="14592" width="9.140625" style="29"/>
    <col min="14593" max="14593" width="1.5703125" style="29" customWidth="1"/>
    <col min="14594" max="14594" width="2.42578125" style="29" customWidth="1"/>
    <col min="14595" max="14595" width="3" style="29" customWidth="1"/>
    <col min="14596" max="14596" width="24.5703125" style="29" customWidth="1"/>
    <col min="14597" max="14597" width="8.5703125" style="29" customWidth="1"/>
    <col min="14598" max="14598" width="11.42578125" style="29" customWidth="1"/>
    <col min="14599" max="14599" width="11.5703125" style="29" customWidth="1"/>
    <col min="14600" max="14600" width="11.7109375" style="29" customWidth="1"/>
    <col min="14601" max="14601" width="11.42578125" style="29" customWidth="1"/>
    <col min="14602" max="14602" width="14.42578125" style="29" customWidth="1"/>
    <col min="14603" max="14603" width="19.85546875" style="29" customWidth="1"/>
    <col min="14604" max="14605" width="9.140625" style="29"/>
    <col min="14606" max="14606" width="19.5703125" style="29" customWidth="1"/>
    <col min="14607" max="14848" width="9.140625" style="29"/>
    <col min="14849" max="14849" width="1.5703125" style="29" customWidth="1"/>
    <col min="14850" max="14850" width="2.42578125" style="29" customWidth="1"/>
    <col min="14851" max="14851" width="3" style="29" customWidth="1"/>
    <col min="14852" max="14852" width="24.5703125" style="29" customWidth="1"/>
    <col min="14853" max="14853" width="8.5703125" style="29" customWidth="1"/>
    <col min="14854" max="14854" width="11.42578125" style="29" customWidth="1"/>
    <col min="14855" max="14855" width="11.5703125" style="29" customWidth="1"/>
    <col min="14856" max="14856" width="11.7109375" style="29" customWidth="1"/>
    <col min="14857" max="14857" width="11.42578125" style="29" customWidth="1"/>
    <col min="14858" max="14858" width="14.42578125" style="29" customWidth="1"/>
    <col min="14859" max="14859" width="19.85546875" style="29" customWidth="1"/>
    <col min="14860" max="14861" width="9.140625" style="29"/>
    <col min="14862" max="14862" width="19.5703125" style="29" customWidth="1"/>
    <col min="14863" max="15104" width="9.140625" style="29"/>
    <col min="15105" max="15105" width="1.5703125" style="29" customWidth="1"/>
    <col min="15106" max="15106" width="2.42578125" style="29" customWidth="1"/>
    <col min="15107" max="15107" width="3" style="29" customWidth="1"/>
    <col min="15108" max="15108" width="24.5703125" style="29" customWidth="1"/>
    <col min="15109" max="15109" width="8.5703125" style="29" customWidth="1"/>
    <col min="15110" max="15110" width="11.42578125" style="29" customWidth="1"/>
    <col min="15111" max="15111" width="11.5703125" style="29" customWidth="1"/>
    <col min="15112" max="15112" width="11.7109375" style="29" customWidth="1"/>
    <col min="15113" max="15113" width="11.42578125" style="29" customWidth="1"/>
    <col min="15114" max="15114" width="14.42578125" style="29" customWidth="1"/>
    <col min="15115" max="15115" width="19.85546875" style="29" customWidth="1"/>
    <col min="15116" max="15117" width="9.140625" style="29"/>
    <col min="15118" max="15118" width="19.5703125" style="29" customWidth="1"/>
    <col min="15119" max="15360" width="9.140625" style="29"/>
    <col min="15361" max="15361" width="1.5703125" style="29" customWidth="1"/>
    <col min="15362" max="15362" width="2.42578125" style="29" customWidth="1"/>
    <col min="15363" max="15363" width="3" style="29" customWidth="1"/>
    <col min="15364" max="15364" width="24.5703125" style="29" customWidth="1"/>
    <col min="15365" max="15365" width="8.5703125" style="29" customWidth="1"/>
    <col min="15366" max="15366" width="11.42578125" style="29" customWidth="1"/>
    <col min="15367" max="15367" width="11.5703125" style="29" customWidth="1"/>
    <col min="15368" max="15368" width="11.7109375" style="29" customWidth="1"/>
    <col min="15369" max="15369" width="11.42578125" style="29" customWidth="1"/>
    <col min="15370" max="15370" width="14.42578125" style="29" customWidth="1"/>
    <col min="15371" max="15371" width="19.85546875" style="29" customWidth="1"/>
    <col min="15372" max="15373" width="9.140625" style="29"/>
    <col min="15374" max="15374" width="19.5703125" style="29" customWidth="1"/>
    <col min="15375" max="15616" width="9.140625" style="29"/>
    <col min="15617" max="15617" width="1.5703125" style="29" customWidth="1"/>
    <col min="15618" max="15618" width="2.42578125" style="29" customWidth="1"/>
    <col min="15619" max="15619" width="3" style="29" customWidth="1"/>
    <col min="15620" max="15620" width="24.5703125" style="29" customWidth="1"/>
    <col min="15621" max="15621" width="8.5703125" style="29" customWidth="1"/>
    <col min="15622" max="15622" width="11.42578125" style="29" customWidth="1"/>
    <col min="15623" max="15623" width="11.5703125" style="29" customWidth="1"/>
    <col min="15624" max="15624" width="11.7109375" style="29" customWidth="1"/>
    <col min="15625" max="15625" width="11.42578125" style="29" customWidth="1"/>
    <col min="15626" max="15626" width="14.42578125" style="29" customWidth="1"/>
    <col min="15627" max="15627" width="19.85546875" style="29" customWidth="1"/>
    <col min="15628" max="15629" width="9.140625" style="29"/>
    <col min="15630" max="15630" width="19.5703125" style="29" customWidth="1"/>
    <col min="15631" max="15872" width="9.140625" style="29"/>
    <col min="15873" max="15873" width="1.5703125" style="29" customWidth="1"/>
    <col min="15874" max="15874" width="2.42578125" style="29" customWidth="1"/>
    <col min="15875" max="15875" width="3" style="29" customWidth="1"/>
    <col min="15876" max="15876" width="24.5703125" style="29" customWidth="1"/>
    <col min="15877" max="15877" width="8.5703125" style="29" customWidth="1"/>
    <col min="15878" max="15878" width="11.42578125" style="29" customWidth="1"/>
    <col min="15879" max="15879" width="11.5703125" style="29" customWidth="1"/>
    <col min="15880" max="15880" width="11.7109375" style="29" customWidth="1"/>
    <col min="15881" max="15881" width="11.42578125" style="29" customWidth="1"/>
    <col min="15882" max="15882" width="14.42578125" style="29" customWidth="1"/>
    <col min="15883" max="15883" width="19.85546875" style="29" customWidth="1"/>
    <col min="15884" max="15885" width="9.140625" style="29"/>
    <col min="15886" max="15886" width="19.5703125" style="29" customWidth="1"/>
    <col min="15887" max="16128" width="9.140625" style="29"/>
    <col min="16129" max="16129" width="1.5703125" style="29" customWidth="1"/>
    <col min="16130" max="16130" width="2.42578125" style="29" customWidth="1"/>
    <col min="16131" max="16131" width="3" style="29" customWidth="1"/>
    <col min="16132" max="16132" width="24.5703125" style="29" customWidth="1"/>
    <col min="16133" max="16133" width="8.5703125" style="29" customWidth="1"/>
    <col min="16134" max="16134" width="11.42578125" style="29" customWidth="1"/>
    <col min="16135" max="16135" width="11.5703125" style="29" customWidth="1"/>
    <col min="16136" max="16136" width="11.7109375" style="29" customWidth="1"/>
    <col min="16137" max="16137" width="11.42578125" style="29" customWidth="1"/>
    <col min="16138" max="16138" width="14.42578125" style="29" customWidth="1"/>
    <col min="16139" max="16139" width="19.85546875" style="29" customWidth="1"/>
    <col min="16140" max="16141" width="9.140625" style="29"/>
    <col min="16142" max="16142" width="19.5703125" style="29" customWidth="1"/>
    <col min="16143" max="16384" width="9.140625" style="29"/>
  </cols>
  <sheetData>
    <row r="1" spans="1:18">
      <c r="G1" s="26"/>
      <c r="H1" s="27"/>
      <c r="J1" s="28">
        <v>1</v>
      </c>
    </row>
    <row r="2" spans="1:18" ht="14.25">
      <c r="A2" s="536" t="s">
        <v>143</v>
      </c>
      <c r="B2" s="536"/>
      <c r="C2" s="536"/>
      <c r="D2" s="536"/>
      <c r="E2" s="536"/>
      <c r="F2" s="536"/>
      <c r="G2" s="536"/>
      <c r="H2" s="536"/>
      <c r="I2" s="536"/>
      <c r="J2" s="536"/>
      <c r="K2" s="31"/>
      <c r="L2" s="31"/>
      <c r="M2" s="31"/>
      <c r="N2" s="31"/>
      <c r="O2" s="31"/>
      <c r="P2" s="31"/>
    </row>
    <row r="3" spans="1:18" ht="14.25">
      <c r="A3" s="30"/>
      <c r="B3" s="30"/>
      <c r="C3" s="30"/>
      <c r="D3" s="30"/>
      <c r="E3" s="30"/>
      <c r="F3" s="30"/>
      <c r="G3" s="30"/>
      <c r="H3" s="30"/>
      <c r="I3" s="30"/>
      <c r="J3" s="30"/>
      <c r="K3" s="31"/>
      <c r="L3" s="31"/>
      <c r="M3" s="31"/>
      <c r="N3" s="31"/>
      <c r="O3" s="31"/>
      <c r="P3" s="31"/>
    </row>
    <row r="4" spans="1:18" ht="14.25">
      <c r="A4" s="32" t="s">
        <v>144</v>
      </c>
      <c r="B4" s="33"/>
      <c r="C4" s="33"/>
      <c r="D4" s="33"/>
      <c r="E4" s="34"/>
      <c r="F4" s="34"/>
      <c r="G4" s="34"/>
      <c r="H4" s="34"/>
      <c r="I4" s="34"/>
      <c r="J4" s="34"/>
      <c r="K4" s="31"/>
      <c r="L4" s="31"/>
      <c r="M4" s="31"/>
      <c r="N4" s="31"/>
      <c r="O4" s="31"/>
      <c r="P4" s="31"/>
    </row>
    <row r="5" spans="1:18" ht="14.25">
      <c r="A5" s="32"/>
      <c r="B5" s="33"/>
      <c r="C5" s="33"/>
      <c r="D5" s="33"/>
      <c r="E5" s="34"/>
      <c r="F5" s="34"/>
      <c r="G5" s="34"/>
      <c r="H5" s="34"/>
      <c r="I5" s="34"/>
      <c r="J5" s="34"/>
      <c r="K5" s="31"/>
      <c r="L5" s="31"/>
      <c r="M5" s="31"/>
      <c r="N5" s="31"/>
      <c r="O5" s="31"/>
      <c r="P5" s="31"/>
    </row>
    <row r="6" spans="1:18" ht="15" customHeight="1">
      <c r="B6" s="537" t="s">
        <v>145</v>
      </c>
      <c r="C6" s="538"/>
      <c r="D6" s="539"/>
      <c r="E6" s="543" t="s">
        <v>146</v>
      </c>
      <c r="F6" s="545" t="s">
        <v>147</v>
      </c>
      <c r="G6" s="547" t="s">
        <v>148</v>
      </c>
      <c r="H6" s="548"/>
      <c r="I6" s="549"/>
      <c r="J6" s="545" t="s">
        <v>149</v>
      </c>
      <c r="K6" s="31"/>
      <c r="L6" s="31"/>
      <c r="M6" s="31"/>
      <c r="N6" s="31"/>
      <c r="O6" s="31"/>
      <c r="P6" s="31"/>
    </row>
    <row r="7" spans="1:18" ht="34.5" customHeight="1">
      <c r="B7" s="540"/>
      <c r="C7" s="541"/>
      <c r="D7" s="542"/>
      <c r="E7" s="544"/>
      <c r="F7" s="546"/>
      <c r="G7" s="36" t="s">
        <v>150</v>
      </c>
      <c r="H7" s="36" t="s">
        <v>151</v>
      </c>
      <c r="I7" s="37" t="s">
        <v>7</v>
      </c>
      <c r="J7" s="546"/>
      <c r="K7" s="31"/>
      <c r="L7" s="31"/>
      <c r="M7" s="31"/>
      <c r="N7" s="31"/>
      <c r="O7" s="31"/>
      <c r="P7" s="31"/>
    </row>
    <row r="8" spans="1:18" s="44" customFormat="1" ht="13.5" customHeight="1">
      <c r="A8" s="25"/>
      <c r="B8" s="38"/>
      <c r="C8" s="39"/>
      <c r="D8" s="40"/>
      <c r="E8" s="41"/>
      <c r="F8" s="41"/>
      <c r="G8" s="41"/>
      <c r="H8" s="41"/>
      <c r="I8" s="42"/>
      <c r="J8" s="41"/>
      <c r="K8" s="43"/>
      <c r="L8" s="43"/>
      <c r="M8" s="43"/>
      <c r="N8" s="43"/>
      <c r="O8" s="43"/>
      <c r="P8" s="43"/>
    </row>
    <row r="9" spans="1:18" ht="19.5" customHeight="1">
      <c r="B9" s="45" t="s">
        <v>152</v>
      </c>
      <c r="C9" s="46"/>
      <c r="D9" s="47"/>
      <c r="E9" s="48" t="s">
        <v>153</v>
      </c>
      <c r="F9" s="49">
        <f>SUM(F11:F27)</f>
        <v>2051058.85</v>
      </c>
      <c r="G9" s="49">
        <f>SUM(G11:G27)</f>
        <v>1265139.0999999999</v>
      </c>
      <c r="H9" s="49">
        <f>SUM(H11:H27)</f>
        <v>3915866.9</v>
      </c>
      <c r="I9" s="50">
        <f>SUM(I11:I27)</f>
        <v>5181006</v>
      </c>
      <c r="J9" s="50">
        <f>SUM(J11:J27)</f>
        <v>2818341.6599999997</v>
      </c>
      <c r="K9" s="31"/>
      <c r="L9" s="31"/>
      <c r="M9" s="31"/>
      <c r="N9" s="31"/>
      <c r="O9" s="31"/>
      <c r="P9" s="31"/>
    </row>
    <row r="10" spans="1:18" ht="15" customHeight="1">
      <c r="B10" s="51"/>
      <c r="C10" s="51"/>
      <c r="D10" s="51"/>
      <c r="E10" s="52"/>
      <c r="F10" s="53"/>
      <c r="G10" s="54"/>
      <c r="H10" s="53"/>
      <c r="I10" s="54"/>
      <c r="J10" s="54"/>
      <c r="K10" s="31"/>
      <c r="L10" s="31"/>
      <c r="M10" s="31"/>
      <c r="N10" s="31"/>
      <c r="O10" s="31"/>
      <c r="P10" s="31"/>
    </row>
    <row r="11" spans="1:18" ht="13.9" customHeight="1">
      <c r="B11" s="55" t="s">
        <v>14</v>
      </c>
      <c r="C11" s="55"/>
      <c r="D11" s="55"/>
      <c r="E11" s="56" t="s">
        <v>15</v>
      </c>
      <c r="F11" s="57">
        <v>1293596</v>
      </c>
      <c r="G11" s="58">
        <v>855218.35</v>
      </c>
      <c r="H11" s="57">
        <f t="shared" ref="H11:H25" si="0">SUM(I11-G11)</f>
        <v>1067601.6499999999</v>
      </c>
      <c r="I11" s="58">
        <v>1922820</v>
      </c>
      <c r="J11" s="58">
        <v>1842924</v>
      </c>
      <c r="K11" s="59"/>
      <c r="L11" s="31"/>
      <c r="M11" s="31"/>
      <c r="N11" s="60"/>
      <c r="O11" s="31"/>
      <c r="P11" s="31"/>
    </row>
    <row r="12" spans="1:18" ht="12.75" customHeight="1">
      <c r="B12" s="55" t="s">
        <v>16</v>
      </c>
      <c r="C12" s="55"/>
      <c r="D12" s="55"/>
      <c r="E12" s="56" t="s">
        <v>17</v>
      </c>
      <c r="F12" s="57">
        <v>76000</v>
      </c>
      <c r="G12" s="58">
        <v>69545.45</v>
      </c>
      <c r="H12" s="57">
        <f t="shared" si="0"/>
        <v>98454.55</v>
      </c>
      <c r="I12" s="58">
        <v>168000</v>
      </c>
      <c r="J12" s="58">
        <v>144000</v>
      </c>
      <c r="K12" s="31"/>
      <c r="L12" s="31"/>
      <c r="M12" s="31"/>
      <c r="N12" s="61"/>
      <c r="O12" s="31"/>
      <c r="P12" s="60"/>
    </row>
    <row r="13" spans="1:18" ht="13.5" customHeight="1">
      <c r="B13" s="55" t="s">
        <v>18</v>
      </c>
      <c r="C13" s="55"/>
      <c r="D13" s="55"/>
      <c r="E13" s="56" t="s">
        <v>154</v>
      </c>
      <c r="F13" s="57">
        <v>151200</v>
      </c>
      <c r="G13" s="58">
        <v>75600</v>
      </c>
      <c r="H13" s="57">
        <f t="shared" si="0"/>
        <v>75600</v>
      </c>
      <c r="I13" s="58">
        <v>151200</v>
      </c>
      <c r="J13" s="58">
        <v>151200</v>
      </c>
      <c r="K13" s="31"/>
      <c r="L13" s="31"/>
      <c r="M13" s="31"/>
      <c r="N13" s="61"/>
      <c r="O13" s="60"/>
      <c r="P13" s="60"/>
    </row>
    <row r="14" spans="1:18" ht="12" customHeight="1">
      <c r="B14" s="55" t="s">
        <v>20</v>
      </c>
      <c r="C14" s="55"/>
      <c r="D14" s="55"/>
      <c r="E14" s="56" t="s">
        <v>21</v>
      </c>
      <c r="F14" s="57">
        <v>12000</v>
      </c>
      <c r="G14" s="58">
        <v>18000</v>
      </c>
      <c r="H14" s="57">
        <f t="shared" si="0"/>
        <v>24000</v>
      </c>
      <c r="I14" s="58">
        <v>42000</v>
      </c>
      <c r="J14" s="58">
        <v>36000</v>
      </c>
      <c r="K14" s="31"/>
      <c r="L14" s="31"/>
      <c r="M14" s="62"/>
      <c r="N14" s="63"/>
      <c r="O14" s="60"/>
      <c r="P14" s="60"/>
    </row>
    <row r="15" spans="1:18" ht="15">
      <c r="B15" s="55" t="s">
        <v>155</v>
      </c>
      <c r="C15" s="55"/>
      <c r="D15" s="55"/>
      <c r="E15" s="56" t="s">
        <v>31</v>
      </c>
      <c r="F15" s="57">
        <v>106377.5</v>
      </c>
      <c r="G15" s="58">
        <v>0</v>
      </c>
      <c r="H15" s="57">
        <f t="shared" si="0"/>
        <v>160235</v>
      </c>
      <c r="I15" s="58">
        <v>160235</v>
      </c>
      <c r="J15" s="58">
        <v>153577</v>
      </c>
      <c r="K15" s="31"/>
      <c r="L15" s="31"/>
      <c r="M15" s="31"/>
      <c r="N15" s="60"/>
      <c r="O15" s="60"/>
      <c r="P15" s="60"/>
      <c r="Q15" s="64"/>
      <c r="R15" s="64"/>
    </row>
    <row r="16" spans="1:18" ht="15">
      <c r="B16" s="55" t="s">
        <v>32</v>
      </c>
      <c r="C16" s="55"/>
      <c r="D16" s="55"/>
      <c r="E16" s="56" t="s">
        <v>33</v>
      </c>
      <c r="F16" s="57">
        <v>15000</v>
      </c>
      <c r="G16" s="58">
        <v>0</v>
      </c>
      <c r="H16" s="57">
        <f t="shared" si="0"/>
        <v>35000</v>
      </c>
      <c r="I16" s="58">
        <v>35000</v>
      </c>
      <c r="J16" s="58">
        <v>30000</v>
      </c>
      <c r="K16" s="31"/>
      <c r="L16" s="31"/>
      <c r="M16" s="31"/>
      <c r="N16" s="60"/>
      <c r="O16" s="60"/>
      <c r="P16" s="60"/>
      <c r="Q16" s="65"/>
      <c r="R16" s="65"/>
    </row>
    <row r="17" spans="2:18" ht="15">
      <c r="B17" s="55" t="s">
        <v>156</v>
      </c>
      <c r="C17" s="55"/>
      <c r="D17" s="55"/>
      <c r="E17" s="56" t="s">
        <v>35</v>
      </c>
      <c r="F17" s="66">
        <v>106377.5</v>
      </c>
      <c r="G17" s="66">
        <v>125763</v>
      </c>
      <c r="H17" s="57">
        <f t="shared" si="0"/>
        <v>34472</v>
      </c>
      <c r="I17" s="58">
        <v>160235</v>
      </c>
      <c r="J17" s="58">
        <v>153577</v>
      </c>
      <c r="K17" s="31"/>
      <c r="L17" s="31"/>
      <c r="M17" s="31"/>
      <c r="N17" s="60"/>
      <c r="O17" s="60"/>
      <c r="P17" s="60"/>
      <c r="Q17" s="65"/>
      <c r="R17" s="65"/>
    </row>
    <row r="18" spans="2:18" ht="15">
      <c r="B18" s="55" t="s">
        <v>157</v>
      </c>
      <c r="C18" s="55"/>
      <c r="D18" s="55"/>
      <c r="E18" s="56" t="s">
        <v>35</v>
      </c>
      <c r="F18" s="67">
        <v>15000</v>
      </c>
      <c r="G18" s="58">
        <v>0</v>
      </c>
      <c r="H18" s="57">
        <f t="shared" si="0"/>
        <v>35000</v>
      </c>
      <c r="I18" s="58">
        <v>35000</v>
      </c>
      <c r="J18" s="58">
        <v>30000</v>
      </c>
      <c r="K18" s="31"/>
      <c r="L18" s="31"/>
      <c r="M18" s="31"/>
      <c r="N18" s="60"/>
      <c r="O18" s="60"/>
      <c r="P18" s="60"/>
      <c r="Q18" s="65"/>
      <c r="R18" s="65"/>
    </row>
    <row r="19" spans="2:18" ht="15">
      <c r="B19" s="55" t="s">
        <v>158</v>
      </c>
      <c r="C19" s="55"/>
      <c r="D19" s="55"/>
      <c r="E19" s="56" t="s">
        <v>38</v>
      </c>
      <c r="F19" s="57">
        <v>155231.51999999999</v>
      </c>
      <c r="G19" s="58">
        <v>88005.43</v>
      </c>
      <c r="H19" s="57">
        <f t="shared" si="0"/>
        <v>142732.97</v>
      </c>
      <c r="I19" s="58">
        <v>230738.4</v>
      </c>
      <c r="J19" s="58">
        <v>221150.88</v>
      </c>
      <c r="K19" s="31"/>
      <c r="L19" s="31"/>
      <c r="M19" s="31"/>
      <c r="N19" s="61"/>
      <c r="O19" s="60"/>
      <c r="P19" s="60"/>
      <c r="Q19" s="65"/>
      <c r="R19" s="65"/>
    </row>
    <row r="20" spans="2:18" ht="15">
      <c r="B20" s="55" t="s">
        <v>39</v>
      </c>
      <c r="C20" s="55"/>
      <c r="D20" s="55"/>
      <c r="E20" s="56" t="s">
        <v>40</v>
      </c>
      <c r="F20" s="57">
        <v>3800</v>
      </c>
      <c r="G20" s="58">
        <v>3000</v>
      </c>
      <c r="H20" s="57">
        <f t="shared" si="0"/>
        <v>5400</v>
      </c>
      <c r="I20" s="58">
        <v>8400</v>
      </c>
      <c r="J20" s="58">
        <v>7200</v>
      </c>
      <c r="K20" s="31"/>
      <c r="L20" s="31"/>
      <c r="M20" s="31"/>
      <c r="N20" s="60"/>
      <c r="O20" s="60"/>
      <c r="P20" s="60"/>
      <c r="Q20" s="65"/>
      <c r="R20" s="65"/>
    </row>
    <row r="21" spans="2:18" ht="16.5">
      <c r="B21" s="55" t="s">
        <v>41</v>
      </c>
      <c r="C21" s="55"/>
      <c r="D21" s="55"/>
      <c r="E21" s="56" t="s">
        <v>42</v>
      </c>
      <c r="F21" s="57">
        <v>16317.83</v>
      </c>
      <c r="G21" s="58">
        <v>11892.28</v>
      </c>
      <c r="H21" s="57">
        <f t="shared" si="0"/>
        <v>25575.32</v>
      </c>
      <c r="I21" s="58">
        <v>37467.599999999999</v>
      </c>
      <c r="J21" s="58">
        <v>41502.78</v>
      </c>
      <c r="K21" s="31"/>
      <c r="L21" s="31"/>
      <c r="M21" s="31"/>
      <c r="N21" s="68"/>
      <c r="O21" s="60"/>
      <c r="P21" s="60"/>
      <c r="Q21" s="69"/>
      <c r="R21" s="69"/>
    </row>
    <row r="22" spans="2:18" ht="15">
      <c r="B22" s="55" t="s">
        <v>43</v>
      </c>
      <c r="C22" s="55"/>
      <c r="D22" s="55"/>
      <c r="E22" s="56" t="s">
        <v>44</v>
      </c>
      <c r="F22" s="57">
        <v>3636.02</v>
      </c>
      <c r="G22" s="58">
        <v>3114.59</v>
      </c>
      <c r="H22" s="57">
        <f t="shared" si="0"/>
        <v>5285.41</v>
      </c>
      <c r="I22" s="58">
        <v>8400</v>
      </c>
      <c r="J22" s="58">
        <v>7200</v>
      </c>
      <c r="K22" s="31"/>
      <c r="L22" s="31"/>
      <c r="M22" s="31"/>
      <c r="N22" s="60"/>
      <c r="O22" s="60"/>
      <c r="P22" s="60"/>
      <c r="Q22" s="70"/>
      <c r="R22" s="71"/>
    </row>
    <row r="23" spans="2:18" ht="14.25">
      <c r="B23" s="55" t="s">
        <v>123</v>
      </c>
      <c r="C23" s="55"/>
      <c r="D23" s="55"/>
      <c r="E23" s="72" t="s">
        <v>124</v>
      </c>
      <c r="F23" s="57">
        <v>14822.48</v>
      </c>
      <c r="G23" s="58">
        <v>0</v>
      </c>
      <c r="H23" s="57">
        <f t="shared" si="0"/>
        <v>2201500</v>
      </c>
      <c r="I23" s="58">
        <v>2201500</v>
      </c>
      <c r="J23" s="58"/>
      <c r="K23" s="31"/>
      <c r="L23" s="31"/>
      <c r="M23" s="31"/>
      <c r="N23" s="60"/>
      <c r="O23" s="60"/>
      <c r="P23" s="60"/>
      <c r="Q23" s="70"/>
      <c r="R23" s="71"/>
    </row>
    <row r="24" spans="2:18" ht="15">
      <c r="B24" s="55" t="s">
        <v>159</v>
      </c>
      <c r="C24" s="55"/>
      <c r="D24" s="55"/>
      <c r="E24" s="56" t="s">
        <v>46</v>
      </c>
      <c r="F24" s="57"/>
      <c r="G24" s="58">
        <v>15000</v>
      </c>
      <c r="H24" s="57">
        <f t="shared" si="0"/>
        <v>5000</v>
      </c>
      <c r="I24" s="58">
        <v>20000</v>
      </c>
      <c r="J24" s="58"/>
      <c r="K24" s="31"/>
      <c r="L24" s="31"/>
      <c r="M24" s="31"/>
      <c r="N24" s="60"/>
      <c r="O24" s="60"/>
      <c r="P24" s="60"/>
      <c r="Q24" s="70"/>
      <c r="R24" s="71"/>
    </row>
    <row r="25" spans="2:18" ht="15">
      <c r="B25" s="55" t="s">
        <v>160</v>
      </c>
      <c r="C25" s="55"/>
      <c r="D25" s="55"/>
      <c r="E25" s="56" t="s">
        <v>46</v>
      </c>
      <c r="F25" s="66">
        <v>60000</v>
      </c>
      <c r="G25" s="58"/>
      <c r="H25" s="57">
        <f t="shared" si="0"/>
        <v>0</v>
      </c>
      <c r="I25" s="58"/>
      <c r="J25" s="58"/>
      <c r="K25" s="31"/>
      <c r="L25" s="31"/>
      <c r="M25" s="31"/>
      <c r="N25" s="61"/>
      <c r="O25" s="60"/>
      <c r="P25" s="60"/>
      <c r="Q25" s="71"/>
      <c r="R25" s="71"/>
    </row>
    <row r="26" spans="2:18" ht="15">
      <c r="B26" s="55" t="s">
        <v>161</v>
      </c>
      <c r="C26" s="55"/>
      <c r="D26" s="55"/>
      <c r="E26" s="56" t="s">
        <v>46</v>
      </c>
      <c r="F26" s="66">
        <v>21700</v>
      </c>
      <c r="G26" s="58"/>
      <c r="H26" s="57"/>
      <c r="I26" s="58"/>
      <c r="J26" s="58"/>
      <c r="K26" s="31"/>
      <c r="L26" s="31"/>
      <c r="M26" s="31"/>
      <c r="N26" s="61"/>
      <c r="O26" s="60"/>
      <c r="P26" s="60"/>
      <c r="Q26" s="71"/>
      <c r="R26" s="71"/>
    </row>
    <row r="27" spans="2:18" ht="15">
      <c r="B27" s="55" t="s">
        <v>45</v>
      </c>
      <c r="C27" s="55"/>
      <c r="D27" s="55"/>
      <c r="E27" s="56" t="s">
        <v>46</v>
      </c>
      <c r="F27" s="57"/>
      <c r="G27" s="58"/>
      <c r="H27" s="57">
        <f>SUM(I27-G27)</f>
        <v>10</v>
      </c>
      <c r="I27" s="58">
        <v>10</v>
      </c>
      <c r="J27" s="58">
        <v>10</v>
      </c>
      <c r="K27" s="31"/>
      <c r="L27" s="31"/>
      <c r="M27" s="31"/>
      <c r="N27" s="60"/>
      <c r="O27" s="60"/>
      <c r="P27" s="60"/>
      <c r="Q27" s="71"/>
      <c r="R27" s="71"/>
    </row>
    <row r="28" spans="2:18" ht="15">
      <c r="B28" s="55"/>
      <c r="C28" s="55"/>
      <c r="D28" s="55"/>
      <c r="E28" s="56"/>
      <c r="F28" s="67"/>
      <c r="G28" s="67"/>
      <c r="H28" s="67"/>
      <c r="I28" s="67"/>
      <c r="J28" s="58"/>
      <c r="K28" s="31"/>
      <c r="L28" s="31"/>
      <c r="M28" s="31"/>
      <c r="N28" s="60"/>
      <c r="O28" s="60"/>
      <c r="P28" s="60"/>
      <c r="Q28" s="71"/>
      <c r="R28" s="71"/>
    </row>
    <row r="29" spans="2:18" ht="14.1" customHeight="1">
      <c r="B29" s="73" t="s">
        <v>162</v>
      </c>
      <c r="C29" s="74"/>
      <c r="D29" s="74"/>
      <c r="E29" s="75"/>
      <c r="F29" s="76">
        <f>SUM(F30:F79)</f>
        <v>19477577.169999998</v>
      </c>
      <c r="G29" s="76">
        <f>SUM(G30:G79)</f>
        <v>7991443.9199999999</v>
      </c>
      <c r="H29" s="76">
        <f>SUM(H30:H79)</f>
        <v>10982595.040000001</v>
      </c>
      <c r="I29" s="76">
        <f>SUM(I30:I79)</f>
        <v>18974038.960000001</v>
      </c>
      <c r="J29" s="76">
        <f>SUM(J30:J79)</f>
        <v>11447716.65</v>
      </c>
      <c r="K29" s="31"/>
      <c r="L29" s="31"/>
      <c r="M29" s="31"/>
      <c r="N29" s="61"/>
      <c r="O29" s="60"/>
      <c r="P29" s="60"/>
      <c r="Q29" s="71"/>
      <c r="R29" s="71"/>
    </row>
    <row r="30" spans="2:18" ht="16.5">
      <c r="B30" s="77"/>
      <c r="C30" s="55"/>
      <c r="D30" s="55"/>
      <c r="E30" s="52"/>
      <c r="F30" s="78"/>
      <c r="G30" s="78"/>
      <c r="H30" s="78"/>
      <c r="I30" s="78"/>
      <c r="J30" s="78"/>
      <c r="K30" s="31"/>
      <c r="L30" s="31"/>
      <c r="M30" s="31"/>
      <c r="N30" s="61"/>
      <c r="O30" s="60"/>
      <c r="P30" s="60"/>
      <c r="Q30" s="71"/>
      <c r="R30" s="71"/>
    </row>
    <row r="31" spans="2:18" ht="15">
      <c r="B31" s="77" t="s">
        <v>50</v>
      </c>
      <c r="C31" s="55"/>
      <c r="D31" s="77"/>
      <c r="E31" s="79" t="s">
        <v>51</v>
      </c>
      <c r="F31" s="58">
        <v>922563</v>
      </c>
      <c r="G31" s="58">
        <v>454295</v>
      </c>
      <c r="H31" s="57">
        <f t="shared" ref="H31:H41" si="1">SUM(I31-G31)</f>
        <v>545705</v>
      </c>
      <c r="I31" s="58">
        <v>1000000</v>
      </c>
      <c r="J31" s="58">
        <v>376000</v>
      </c>
      <c r="K31" s="80"/>
      <c r="L31" s="31"/>
      <c r="M31" s="31"/>
      <c r="N31" s="60"/>
      <c r="O31" s="60"/>
      <c r="P31" s="60"/>
      <c r="Q31" s="71"/>
      <c r="R31" s="71"/>
    </row>
    <row r="32" spans="2:18" ht="15">
      <c r="B32" s="55" t="s">
        <v>52</v>
      </c>
      <c r="C32" s="55"/>
      <c r="D32" s="55"/>
      <c r="E32" s="79" t="s">
        <v>53</v>
      </c>
      <c r="F32" s="58">
        <v>120050</v>
      </c>
      <c r="G32" s="58">
        <v>132194</v>
      </c>
      <c r="H32" s="57">
        <f t="shared" si="1"/>
        <v>347806</v>
      </c>
      <c r="I32" s="58">
        <v>480000</v>
      </c>
      <c r="J32" s="58">
        <v>100000</v>
      </c>
      <c r="K32" s="31"/>
      <c r="L32" s="31"/>
      <c r="M32" s="31"/>
      <c r="N32" s="60"/>
      <c r="O32" s="31"/>
      <c r="P32" s="60"/>
      <c r="Q32" s="71"/>
      <c r="R32" s="71"/>
    </row>
    <row r="33" spans="2:18" ht="15">
      <c r="B33" s="55" t="s">
        <v>54</v>
      </c>
      <c r="C33" s="55"/>
      <c r="D33" s="55"/>
      <c r="E33" s="79" t="s">
        <v>55</v>
      </c>
      <c r="F33" s="58">
        <v>919021.06</v>
      </c>
      <c r="G33" s="58">
        <v>488600.5</v>
      </c>
      <c r="H33" s="57">
        <f t="shared" si="1"/>
        <v>311399.5</v>
      </c>
      <c r="I33" s="58">
        <v>800000</v>
      </c>
      <c r="J33" s="58">
        <v>135000</v>
      </c>
      <c r="K33" s="31"/>
      <c r="L33" s="81"/>
      <c r="M33" s="82"/>
      <c r="N33" s="61"/>
      <c r="O33" s="60"/>
      <c r="P33" s="60"/>
      <c r="Q33" s="71"/>
      <c r="R33" s="71"/>
    </row>
    <row r="34" spans="2:18" ht="15">
      <c r="B34" s="55" t="s">
        <v>58</v>
      </c>
      <c r="C34" s="55"/>
      <c r="D34" s="55"/>
      <c r="E34" s="79" t="s">
        <v>59</v>
      </c>
      <c r="F34" s="58">
        <v>1766478.73</v>
      </c>
      <c r="G34" s="58"/>
      <c r="H34" s="57"/>
      <c r="I34" s="58"/>
      <c r="J34" s="58"/>
      <c r="K34" s="31"/>
      <c r="L34" s="81"/>
      <c r="M34" s="82"/>
      <c r="N34" s="61"/>
      <c r="O34" s="60"/>
      <c r="P34" s="60"/>
      <c r="Q34" s="71"/>
      <c r="R34" s="71"/>
    </row>
    <row r="35" spans="2:18" ht="15">
      <c r="B35" s="55" t="s">
        <v>60</v>
      </c>
      <c r="C35" s="55"/>
      <c r="D35" s="55"/>
      <c r="E35" s="79" t="s">
        <v>61</v>
      </c>
      <c r="F35" s="57">
        <v>207489</v>
      </c>
      <c r="G35" s="58">
        <v>63195</v>
      </c>
      <c r="H35" s="57">
        <f t="shared" si="1"/>
        <v>236805</v>
      </c>
      <c r="I35" s="58">
        <v>300000</v>
      </c>
      <c r="J35" s="58">
        <v>84716.65</v>
      </c>
      <c r="K35" s="31"/>
      <c r="L35" s="81"/>
      <c r="M35" s="82"/>
      <c r="N35" s="61"/>
      <c r="O35" s="60"/>
      <c r="P35" s="60"/>
      <c r="Q35" s="71"/>
      <c r="R35" s="71"/>
    </row>
    <row r="36" spans="2:18" ht="15">
      <c r="B36" s="55" t="s">
        <v>56</v>
      </c>
      <c r="C36" s="55"/>
      <c r="D36" s="55"/>
      <c r="E36" s="79" t="s">
        <v>57</v>
      </c>
      <c r="F36" s="57">
        <v>36725</v>
      </c>
      <c r="G36" s="58">
        <v>41700</v>
      </c>
      <c r="H36" s="57">
        <f t="shared" si="1"/>
        <v>8300</v>
      </c>
      <c r="I36" s="58">
        <v>50000</v>
      </c>
      <c r="J36" s="58"/>
      <c r="K36" s="31"/>
      <c r="L36" s="81"/>
      <c r="M36" s="82"/>
      <c r="N36" s="61"/>
      <c r="O36" s="60"/>
      <c r="P36" s="60"/>
      <c r="Q36" s="71"/>
      <c r="R36" s="71"/>
    </row>
    <row r="37" spans="2:18" ht="15">
      <c r="B37" s="55" t="s">
        <v>62</v>
      </c>
      <c r="C37" s="55"/>
      <c r="D37" s="55"/>
      <c r="E37" s="79" t="s">
        <v>63</v>
      </c>
      <c r="F37" s="57">
        <v>884374.06</v>
      </c>
      <c r="G37" s="58">
        <v>371754.89</v>
      </c>
      <c r="H37" s="57">
        <f t="shared" si="1"/>
        <v>478245.11</v>
      </c>
      <c r="I37" s="58">
        <v>850000</v>
      </c>
      <c r="J37" s="58">
        <v>900000</v>
      </c>
      <c r="K37" s="60"/>
      <c r="L37" s="31"/>
      <c r="M37" s="82"/>
      <c r="N37" s="60"/>
      <c r="O37" s="60"/>
      <c r="P37" s="60"/>
      <c r="Q37" s="71"/>
      <c r="R37" s="71"/>
    </row>
    <row r="38" spans="2:18" ht="15">
      <c r="B38" s="55" t="s">
        <v>163</v>
      </c>
      <c r="C38" s="55"/>
      <c r="D38" s="55"/>
      <c r="E38" s="79" t="s">
        <v>65</v>
      </c>
      <c r="F38" s="57">
        <v>221900</v>
      </c>
      <c r="G38" s="58">
        <v>15631.82</v>
      </c>
      <c r="H38" s="57">
        <f t="shared" si="1"/>
        <v>29968.18</v>
      </c>
      <c r="I38" s="58">
        <v>45600</v>
      </c>
      <c r="J38" s="58">
        <v>42000</v>
      </c>
      <c r="K38" s="31"/>
      <c r="L38" s="31"/>
      <c r="M38" s="82"/>
      <c r="N38" s="60"/>
      <c r="O38" s="60"/>
      <c r="P38" s="60"/>
      <c r="Q38" s="71"/>
      <c r="R38" s="71"/>
    </row>
    <row r="39" spans="2:18" ht="15">
      <c r="B39" s="55" t="s">
        <v>66</v>
      </c>
      <c r="C39" s="55"/>
      <c r="D39" s="55"/>
      <c r="E39" s="79" t="s">
        <v>67</v>
      </c>
      <c r="F39" s="57">
        <v>8421</v>
      </c>
      <c r="G39" s="58">
        <v>466</v>
      </c>
      <c r="H39" s="57">
        <f t="shared" si="1"/>
        <v>14534</v>
      </c>
      <c r="I39" s="58">
        <v>15000</v>
      </c>
      <c r="J39" s="58">
        <v>8000</v>
      </c>
      <c r="K39" s="31"/>
      <c r="L39" s="31"/>
      <c r="M39" s="82"/>
      <c r="N39" s="60"/>
      <c r="O39" s="60"/>
      <c r="P39" s="60"/>
      <c r="Q39" s="71"/>
      <c r="R39" s="71"/>
    </row>
    <row r="40" spans="2:18" ht="15">
      <c r="B40" s="55" t="s">
        <v>68</v>
      </c>
      <c r="C40" s="55"/>
      <c r="D40" s="55"/>
      <c r="E40" s="79" t="s">
        <v>69</v>
      </c>
      <c r="F40" s="57">
        <v>177493.84</v>
      </c>
      <c r="G40" s="58">
        <v>64999</v>
      </c>
      <c r="H40" s="57">
        <f t="shared" si="1"/>
        <v>135001</v>
      </c>
      <c r="I40" s="58">
        <v>200000</v>
      </c>
      <c r="J40" s="58">
        <v>140000</v>
      </c>
      <c r="K40" s="31"/>
      <c r="L40" s="31"/>
      <c r="M40" s="82"/>
      <c r="N40" s="60"/>
      <c r="O40" s="60"/>
      <c r="P40" s="60"/>
      <c r="Q40" s="71"/>
      <c r="R40" s="71"/>
    </row>
    <row r="41" spans="2:18" ht="15">
      <c r="B41" s="55" t="s">
        <v>70</v>
      </c>
      <c r="C41" s="55"/>
      <c r="D41" s="55"/>
      <c r="E41" s="79" t="s">
        <v>71</v>
      </c>
      <c r="F41" s="57">
        <v>0</v>
      </c>
      <c r="G41" s="58">
        <v>0</v>
      </c>
      <c r="H41" s="57">
        <f t="shared" si="1"/>
        <v>10000</v>
      </c>
      <c r="I41" s="58">
        <v>10000</v>
      </c>
      <c r="J41" s="58">
        <v>10000</v>
      </c>
      <c r="K41" s="31"/>
      <c r="L41" s="31"/>
      <c r="M41" s="82"/>
      <c r="N41" s="60"/>
      <c r="O41" s="60"/>
      <c r="P41" s="60"/>
      <c r="Q41" s="71"/>
      <c r="R41" s="71"/>
    </row>
    <row r="42" spans="2:18" ht="15">
      <c r="B42" s="55" t="s">
        <v>102</v>
      </c>
      <c r="C42" s="55"/>
      <c r="D42" s="55"/>
      <c r="E42" s="79" t="s">
        <v>135</v>
      </c>
      <c r="F42" s="57">
        <v>45718</v>
      </c>
      <c r="G42" s="58"/>
      <c r="H42" s="57"/>
      <c r="I42" s="58"/>
      <c r="J42" s="58"/>
      <c r="K42" s="31"/>
      <c r="L42" s="31"/>
      <c r="M42" s="82"/>
      <c r="N42" s="60"/>
      <c r="O42" s="60"/>
      <c r="P42" s="60"/>
      <c r="Q42" s="71"/>
      <c r="R42" s="71"/>
    </row>
    <row r="43" spans="2:18" ht="15">
      <c r="B43" s="55" t="s">
        <v>72</v>
      </c>
      <c r="C43" s="55"/>
      <c r="D43" s="55"/>
      <c r="E43" s="79" t="s">
        <v>73</v>
      </c>
      <c r="F43" s="57">
        <v>8902807.8699999992</v>
      </c>
      <c r="G43" s="58">
        <v>5970732.3300000001</v>
      </c>
      <c r="H43" s="57">
        <f t="shared" ref="H43:H62" si="2">SUM(I43-G43)</f>
        <v>6699267.6699999999</v>
      </c>
      <c r="I43" s="58">
        <v>12670000</v>
      </c>
      <c r="J43" s="58">
        <v>8289000</v>
      </c>
      <c r="K43" s="31"/>
      <c r="L43" s="31"/>
      <c r="M43" s="82"/>
      <c r="N43" s="60"/>
      <c r="O43" s="60"/>
      <c r="P43" s="60"/>
      <c r="Q43" s="71"/>
      <c r="R43" s="71"/>
    </row>
    <row r="44" spans="2:18" ht="13.5">
      <c r="B44" s="55" t="s">
        <v>74</v>
      </c>
      <c r="C44" s="55"/>
      <c r="D44" s="55"/>
      <c r="E44" s="79" t="s">
        <v>121</v>
      </c>
      <c r="F44" s="57">
        <v>163521.60000000001</v>
      </c>
      <c r="G44" s="58"/>
      <c r="H44" s="57"/>
      <c r="I44" s="58"/>
      <c r="J44" s="58"/>
      <c r="K44" s="70"/>
      <c r="L44" s="70"/>
      <c r="M44" s="83"/>
      <c r="N44" s="71"/>
      <c r="O44" s="71"/>
      <c r="P44" s="71"/>
      <c r="Q44" s="71"/>
      <c r="R44" s="71"/>
    </row>
    <row r="45" spans="2:18" ht="13.5">
      <c r="B45" s="55" t="s">
        <v>75</v>
      </c>
      <c r="C45" s="55"/>
      <c r="D45" s="55"/>
      <c r="E45" s="79" t="s">
        <v>76</v>
      </c>
      <c r="F45" s="57">
        <v>698422</v>
      </c>
      <c r="G45" s="58"/>
      <c r="H45" s="57"/>
      <c r="I45" s="58"/>
      <c r="J45" s="58"/>
      <c r="K45" s="70"/>
      <c r="L45" s="70"/>
      <c r="M45" s="83"/>
      <c r="N45" s="71"/>
      <c r="O45" s="71"/>
      <c r="P45" s="71"/>
      <c r="Q45" s="71"/>
      <c r="R45" s="71"/>
    </row>
    <row r="46" spans="2:18" ht="13.5">
      <c r="B46" s="55" t="s">
        <v>164</v>
      </c>
      <c r="C46" s="55"/>
      <c r="D46" s="55"/>
      <c r="E46" s="79" t="s">
        <v>122</v>
      </c>
      <c r="F46" s="57">
        <v>93775</v>
      </c>
      <c r="G46" s="58"/>
      <c r="H46" s="57"/>
      <c r="I46" s="58"/>
      <c r="J46" s="58"/>
      <c r="K46" s="70"/>
      <c r="L46" s="70"/>
      <c r="M46" s="83"/>
      <c r="N46" s="71"/>
      <c r="O46" s="71"/>
      <c r="P46" s="71"/>
      <c r="Q46" s="71"/>
      <c r="R46" s="71"/>
    </row>
    <row r="47" spans="2:18" ht="13.5">
      <c r="B47" s="55" t="s">
        <v>165</v>
      </c>
      <c r="C47" s="55"/>
      <c r="D47" s="55"/>
      <c r="E47" s="79" t="s">
        <v>79</v>
      </c>
      <c r="F47" s="57">
        <v>452349</v>
      </c>
      <c r="G47" s="58"/>
      <c r="H47" s="57"/>
      <c r="I47" s="58"/>
      <c r="J47" s="58"/>
      <c r="K47" s="70"/>
      <c r="L47" s="70"/>
      <c r="M47" s="83"/>
      <c r="N47" s="71"/>
      <c r="O47" s="71"/>
      <c r="P47" s="71"/>
      <c r="Q47" s="71"/>
      <c r="R47" s="71"/>
    </row>
    <row r="48" spans="2:18" ht="13.5">
      <c r="B48" s="55" t="s">
        <v>166</v>
      </c>
      <c r="C48" s="55"/>
      <c r="D48" s="55"/>
      <c r="E48" s="79" t="s">
        <v>76</v>
      </c>
      <c r="F48" s="57">
        <v>165260</v>
      </c>
      <c r="G48" s="58"/>
      <c r="H48" s="57"/>
      <c r="I48" s="58"/>
      <c r="J48" s="58"/>
      <c r="K48" s="70"/>
      <c r="L48" s="70"/>
      <c r="M48" s="83"/>
      <c r="N48" s="71"/>
      <c r="O48" s="71"/>
      <c r="P48" s="71"/>
      <c r="Q48" s="71"/>
      <c r="R48" s="71"/>
    </row>
    <row r="49" spans="2:18" ht="13.5">
      <c r="B49" s="55" t="s">
        <v>103</v>
      </c>
      <c r="C49" s="55"/>
      <c r="D49" s="55"/>
      <c r="E49" s="79" t="s">
        <v>134</v>
      </c>
      <c r="F49" s="57">
        <v>28000</v>
      </c>
      <c r="G49" s="58">
        <v>0</v>
      </c>
      <c r="H49" s="57">
        <f t="shared" si="2"/>
        <v>42000</v>
      </c>
      <c r="I49" s="58">
        <v>42000</v>
      </c>
      <c r="J49" s="58">
        <v>42000</v>
      </c>
      <c r="K49" s="70"/>
      <c r="L49" s="70"/>
      <c r="M49" s="83"/>
      <c r="N49" s="71"/>
      <c r="O49" s="71"/>
      <c r="P49" s="71"/>
      <c r="Q49" s="71"/>
      <c r="R49" s="71"/>
    </row>
    <row r="50" spans="2:18" ht="13.5">
      <c r="B50" s="55" t="s">
        <v>106</v>
      </c>
      <c r="C50" s="55"/>
      <c r="D50" s="55"/>
      <c r="E50" s="79" t="s">
        <v>134</v>
      </c>
      <c r="F50" s="57">
        <v>25000</v>
      </c>
      <c r="G50" s="58"/>
      <c r="H50" s="57"/>
      <c r="I50" s="58"/>
      <c r="J50" s="58"/>
      <c r="K50" s="70"/>
      <c r="L50" s="70"/>
      <c r="M50" s="83"/>
      <c r="N50" s="71"/>
      <c r="O50" s="71"/>
      <c r="P50" s="71"/>
      <c r="Q50" s="71"/>
      <c r="R50" s="71"/>
    </row>
    <row r="51" spans="2:18" ht="14.25" customHeight="1">
      <c r="B51" s="55" t="s">
        <v>167</v>
      </c>
      <c r="C51" s="55"/>
      <c r="D51" s="55"/>
      <c r="E51" s="79" t="s">
        <v>134</v>
      </c>
      <c r="F51" s="57"/>
      <c r="G51" s="58"/>
      <c r="H51" s="57"/>
      <c r="I51" s="58"/>
      <c r="J51" s="58"/>
      <c r="K51" s="70"/>
      <c r="L51" s="70"/>
      <c r="M51" s="83"/>
      <c r="N51" s="71"/>
      <c r="O51" s="71"/>
      <c r="P51" s="71"/>
      <c r="Q51" s="71"/>
      <c r="R51" s="71"/>
    </row>
    <row r="52" spans="2:18" ht="12" customHeight="1">
      <c r="B52" s="55" t="s">
        <v>168</v>
      </c>
      <c r="C52" s="55"/>
      <c r="D52" s="55"/>
      <c r="E52" s="79" t="s">
        <v>133</v>
      </c>
      <c r="F52" s="57">
        <v>30000</v>
      </c>
      <c r="G52" s="58">
        <v>12500</v>
      </c>
      <c r="H52" s="57">
        <f t="shared" si="2"/>
        <v>17500</v>
      </c>
      <c r="I52" s="58">
        <v>30000</v>
      </c>
      <c r="J52" s="58">
        <v>30000</v>
      </c>
      <c r="K52" s="70"/>
      <c r="L52" s="70"/>
      <c r="M52" s="83"/>
      <c r="N52" s="71"/>
      <c r="O52" s="71"/>
      <c r="P52" s="71"/>
      <c r="Q52" s="71"/>
      <c r="R52" s="71"/>
    </row>
    <row r="53" spans="2:18" ht="12" customHeight="1">
      <c r="B53" s="55" t="s">
        <v>169</v>
      </c>
      <c r="C53" s="55"/>
      <c r="D53" s="55"/>
      <c r="E53" s="79" t="s">
        <v>134</v>
      </c>
      <c r="F53" s="57">
        <v>60000</v>
      </c>
      <c r="G53" s="58">
        <v>25000</v>
      </c>
      <c r="H53" s="57">
        <f t="shared" si="2"/>
        <v>35000</v>
      </c>
      <c r="I53" s="58">
        <v>60000</v>
      </c>
      <c r="J53" s="58">
        <v>60000</v>
      </c>
      <c r="K53" s="70"/>
      <c r="L53" s="70"/>
      <c r="M53" s="83"/>
      <c r="N53" s="71"/>
      <c r="O53" s="71"/>
      <c r="P53" s="71"/>
      <c r="Q53" s="71"/>
      <c r="R53" s="71"/>
    </row>
    <row r="54" spans="2:18" ht="12.75" customHeight="1">
      <c r="B54" s="55" t="s">
        <v>170</v>
      </c>
      <c r="C54" s="55"/>
      <c r="D54" s="55"/>
      <c r="E54" s="79" t="s">
        <v>134</v>
      </c>
      <c r="F54" s="57">
        <v>60000</v>
      </c>
      <c r="G54" s="58">
        <v>15000</v>
      </c>
      <c r="H54" s="57">
        <f t="shared" si="2"/>
        <v>105000</v>
      </c>
      <c r="I54" s="58">
        <v>120000</v>
      </c>
      <c r="J54" s="58">
        <v>120000</v>
      </c>
      <c r="K54" s="70"/>
      <c r="L54" s="70"/>
      <c r="M54" s="83"/>
      <c r="N54" s="71"/>
      <c r="O54" s="71"/>
      <c r="P54" s="71"/>
      <c r="Q54" s="71"/>
      <c r="R54" s="71"/>
    </row>
    <row r="55" spans="2:18" ht="13.5">
      <c r="B55" s="55" t="s">
        <v>171</v>
      </c>
      <c r="C55" s="55"/>
      <c r="D55" s="55"/>
      <c r="E55" s="79" t="s">
        <v>134</v>
      </c>
      <c r="F55" s="57">
        <v>54000</v>
      </c>
      <c r="G55" s="58">
        <v>13500</v>
      </c>
      <c r="H55" s="57">
        <f t="shared" si="2"/>
        <v>40500</v>
      </c>
      <c r="I55" s="58">
        <v>54000</v>
      </c>
      <c r="J55" s="58">
        <v>54000</v>
      </c>
      <c r="K55" s="70"/>
      <c r="L55" s="70"/>
      <c r="M55" s="83"/>
      <c r="N55" s="71"/>
      <c r="O55" s="71"/>
      <c r="P55" s="71"/>
      <c r="Q55" s="71"/>
      <c r="R55" s="71"/>
    </row>
    <row r="56" spans="2:18" ht="13.5">
      <c r="B56" s="55" t="s">
        <v>172</v>
      </c>
      <c r="C56" s="55"/>
      <c r="D56" s="55"/>
      <c r="E56" s="79" t="s">
        <v>133</v>
      </c>
      <c r="F56" s="57">
        <v>24000</v>
      </c>
      <c r="G56" s="58">
        <v>10000</v>
      </c>
      <c r="H56" s="57">
        <f t="shared" si="2"/>
        <v>14000</v>
      </c>
      <c r="I56" s="58">
        <v>24000</v>
      </c>
      <c r="J56" s="58">
        <v>24000</v>
      </c>
      <c r="K56" s="70"/>
      <c r="L56" s="70"/>
      <c r="M56" s="83"/>
      <c r="N56" s="71"/>
      <c r="O56" s="71"/>
      <c r="P56" s="71"/>
      <c r="Q56" s="71"/>
      <c r="R56" s="71"/>
    </row>
    <row r="57" spans="2:18" ht="13.5">
      <c r="B57" s="55" t="s">
        <v>173</v>
      </c>
      <c r="C57" s="55"/>
      <c r="D57" s="55"/>
      <c r="E57" s="79" t="s">
        <v>133</v>
      </c>
      <c r="F57" s="57">
        <v>18000</v>
      </c>
      <c r="G57" s="58">
        <v>7500</v>
      </c>
      <c r="H57" s="57">
        <f t="shared" si="2"/>
        <v>10500</v>
      </c>
      <c r="I57" s="58">
        <v>18000</v>
      </c>
      <c r="J57" s="58">
        <v>18000</v>
      </c>
      <c r="K57" s="70"/>
      <c r="L57" s="70"/>
      <c r="M57" s="83"/>
      <c r="N57" s="71"/>
      <c r="O57" s="71"/>
      <c r="P57" s="71"/>
      <c r="Q57" s="71"/>
      <c r="R57" s="71"/>
    </row>
    <row r="58" spans="2:18" ht="13.5">
      <c r="B58" s="55" t="s">
        <v>87</v>
      </c>
      <c r="C58" s="55"/>
      <c r="D58" s="55"/>
      <c r="E58" s="79" t="s">
        <v>88</v>
      </c>
      <c r="F58" s="57">
        <v>762040.45</v>
      </c>
      <c r="G58" s="58">
        <v>264220.38</v>
      </c>
      <c r="H58" s="57">
        <f t="shared" si="2"/>
        <v>536352.81999999995</v>
      </c>
      <c r="I58" s="58">
        <v>800573.2</v>
      </c>
      <c r="J58" s="58">
        <v>610000</v>
      </c>
      <c r="K58" s="70"/>
      <c r="L58" s="70"/>
      <c r="M58" s="83"/>
      <c r="N58" s="71"/>
      <c r="O58" s="71"/>
      <c r="P58" s="71"/>
      <c r="Q58" s="71"/>
      <c r="R58" s="71"/>
    </row>
    <row r="59" spans="2:18" ht="13.5">
      <c r="B59" s="55" t="s">
        <v>89</v>
      </c>
      <c r="C59" s="55"/>
      <c r="D59" s="55"/>
      <c r="E59" s="79" t="s">
        <v>88</v>
      </c>
      <c r="F59" s="67"/>
      <c r="G59" s="58"/>
      <c r="H59" s="57"/>
      <c r="I59" s="58"/>
      <c r="J59" s="58"/>
      <c r="K59" s="70"/>
      <c r="L59" s="70"/>
      <c r="M59" s="83"/>
      <c r="N59" s="71"/>
      <c r="O59" s="71"/>
      <c r="P59" s="71"/>
      <c r="Q59" s="71"/>
      <c r="R59" s="71"/>
    </row>
    <row r="60" spans="2:18" ht="13.5">
      <c r="B60" s="55" t="s">
        <v>174</v>
      </c>
      <c r="C60" s="55"/>
      <c r="D60" s="55"/>
      <c r="E60" s="79"/>
      <c r="F60" s="67">
        <v>33260</v>
      </c>
      <c r="G60" s="58"/>
      <c r="H60" s="57"/>
      <c r="I60" s="58"/>
      <c r="J60" s="58"/>
      <c r="K60" s="70"/>
      <c r="L60" s="70"/>
      <c r="M60" s="83"/>
      <c r="N60" s="71"/>
      <c r="O60" s="71"/>
      <c r="P60" s="71"/>
      <c r="Q60" s="71"/>
      <c r="R60" s="71"/>
    </row>
    <row r="61" spans="2:18" ht="13.5">
      <c r="B61" s="55" t="s">
        <v>175</v>
      </c>
      <c r="C61" s="55"/>
      <c r="D61" s="55"/>
      <c r="E61" s="79"/>
      <c r="F61" s="67">
        <v>1200000</v>
      </c>
      <c r="G61" s="58"/>
      <c r="H61" s="57"/>
      <c r="I61" s="58"/>
      <c r="J61" s="58"/>
      <c r="K61" s="70"/>
      <c r="L61" s="70"/>
      <c r="M61" s="83"/>
      <c r="N61" s="71"/>
      <c r="O61" s="71"/>
      <c r="P61" s="71"/>
      <c r="Q61" s="71"/>
      <c r="R61" s="71"/>
    </row>
    <row r="62" spans="2:18" ht="13.5">
      <c r="B62" s="55" t="s">
        <v>176</v>
      </c>
      <c r="C62" s="55"/>
      <c r="D62" s="55"/>
      <c r="E62" s="79"/>
      <c r="F62" s="67">
        <v>150000</v>
      </c>
      <c r="G62" s="58"/>
      <c r="H62" s="57">
        <f t="shared" si="2"/>
        <v>682865.76</v>
      </c>
      <c r="I62" s="58">
        <v>682865.76</v>
      </c>
      <c r="J62" s="58"/>
      <c r="K62" s="70"/>
      <c r="L62" s="70"/>
      <c r="M62" s="83"/>
      <c r="N62" s="71"/>
      <c r="O62" s="71"/>
      <c r="P62" s="71"/>
      <c r="Q62" s="71"/>
      <c r="R62" s="71"/>
    </row>
    <row r="63" spans="2:18" ht="13.5">
      <c r="B63" s="55" t="s">
        <v>177</v>
      </c>
      <c r="C63" s="55"/>
      <c r="D63" s="55"/>
      <c r="E63" s="79"/>
      <c r="F63" s="67"/>
      <c r="G63" s="58"/>
      <c r="H63" s="57"/>
      <c r="I63" s="58"/>
      <c r="J63" s="58"/>
      <c r="K63" s="70"/>
      <c r="L63" s="70"/>
      <c r="M63" s="83"/>
      <c r="N63" s="71"/>
      <c r="O63" s="71"/>
      <c r="P63" s="71"/>
      <c r="Q63" s="71"/>
      <c r="R63" s="71"/>
    </row>
    <row r="64" spans="2:18" ht="13.5">
      <c r="B64" s="55"/>
      <c r="C64" s="55" t="s">
        <v>178</v>
      </c>
      <c r="D64" s="55"/>
      <c r="E64" s="79"/>
      <c r="F64" s="67">
        <v>536000</v>
      </c>
      <c r="G64" s="58"/>
      <c r="H64" s="57"/>
      <c r="I64" s="58"/>
      <c r="J64" s="58"/>
      <c r="K64" s="70"/>
      <c r="L64" s="70"/>
      <c r="M64" s="83"/>
      <c r="N64" s="71"/>
      <c r="O64" s="71"/>
      <c r="P64" s="71"/>
      <c r="Q64" s="71"/>
      <c r="R64" s="71"/>
    </row>
    <row r="65" spans="1:18" ht="13.5">
      <c r="B65" s="55" t="s">
        <v>179</v>
      </c>
      <c r="C65" s="55"/>
      <c r="D65" s="55"/>
      <c r="E65" s="79"/>
      <c r="F65" s="84">
        <v>0</v>
      </c>
      <c r="G65" s="58"/>
      <c r="H65" s="57">
        <f t="shared" ref="H65:H78" si="3">SUM(I65-G65)</f>
        <v>20000</v>
      </c>
      <c r="I65" s="58">
        <v>20000</v>
      </c>
      <c r="J65" s="58">
        <v>20000</v>
      </c>
      <c r="K65" s="70"/>
      <c r="L65" s="70"/>
      <c r="M65" s="83"/>
      <c r="N65" s="71"/>
      <c r="O65" s="71"/>
      <c r="P65" s="71"/>
      <c r="Q65" s="71"/>
      <c r="R65" s="71"/>
    </row>
    <row r="66" spans="1:18" ht="13.5" customHeight="1">
      <c r="B66" s="55" t="s">
        <v>180</v>
      </c>
      <c r="C66" s="55"/>
      <c r="D66" s="55"/>
      <c r="E66" s="79"/>
      <c r="F66" s="57">
        <v>0</v>
      </c>
      <c r="G66" s="58"/>
      <c r="H66" s="57">
        <f t="shared" si="3"/>
        <v>5000</v>
      </c>
      <c r="I66" s="58">
        <v>5000</v>
      </c>
      <c r="J66" s="58">
        <v>10000</v>
      </c>
      <c r="K66" s="70"/>
      <c r="L66" s="70"/>
      <c r="M66" s="83"/>
      <c r="N66" s="71"/>
      <c r="O66" s="71"/>
      <c r="P66" s="71"/>
      <c r="Q66" s="71"/>
      <c r="R66" s="71"/>
    </row>
    <row r="67" spans="1:18" ht="13.5" customHeight="1">
      <c r="B67" s="55" t="s">
        <v>181</v>
      </c>
      <c r="C67" s="55"/>
      <c r="D67" s="55"/>
      <c r="E67" s="79"/>
      <c r="F67" s="57">
        <v>0</v>
      </c>
      <c r="G67" s="58"/>
      <c r="H67" s="57">
        <f t="shared" si="3"/>
        <v>20000</v>
      </c>
      <c r="I67" s="58">
        <v>20000</v>
      </c>
      <c r="J67" s="58">
        <v>150000</v>
      </c>
      <c r="K67" s="70"/>
      <c r="L67" s="70"/>
      <c r="M67" s="71"/>
      <c r="N67" s="71"/>
      <c r="O67" s="71"/>
      <c r="P67" s="71"/>
      <c r="Q67" s="71"/>
      <c r="R67" s="71"/>
    </row>
    <row r="68" spans="1:18" ht="13.5" customHeight="1">
      <c r="B68" s="55" t="s">
        <v>182</v>
      </c>
      <c r="C68" s="55"/>
      <c r="D68" s="55"/>
      <c r="E68" s="79"/>
      <c r="F68" s="57">
        <v>30000</v>
      </c>
      <c r="G68" s="58">
        <v>14000</v>
      </c>
      <c r="H68" s="57">
        <f t="shared" si="3"/>
        <v>14000</v>
      </c>
      <c r="I68" s="58">
        <v>28000</v>
      </c>
      <c r="J68" s="58">
        <v>50000</v>
      </c>
      <c r="K68" s="70"/>
      <c r="L68" s="70"/>
      <c r="M68" s="71"/>
      <c r="N68" s="71"/>
      <c r="O68" s="71"/>
      <c r="P68" s="71"/>
      <c r="Q68" s="71"/>
      <c r="R68" s="71"/>
    </row>
    <row r="69" spans="1:18" ht="13.5" customHeight="1">
      <c r="B69" s="55" t="s">
        <v>183</v>
      </c>
      <c r="C69" s="55"/>
      <c r="D69" s="55"/>
      <c r="E69" s="79"/>
      <c r="F69" s="57"/>
      <c r="G69" s="58"/>
      <c r="H69" s="57">
        <f t="shared" si="3"/>
        <v>20000</v>
      </c>
      <c r="I69" s="58">
        <v>20000</v>
      </c>
      <c r="J69" s="58">
        <v>20000</v>
      </c>
      <c r="K69" s="70"/>
      <c r="L69" s="70"/>
      <c r="M69" s="71"/>
      <c r="N69" s="71"/>
      <c r="O69" s="71"/>
      <c r="P69" s="71"/>
      <c r="Q69" s="71"/>
      <c r="R69" s="71"/>
    </row>
    <row r="70" spans="1:18" ht="13.5" customHeight="1">
      <c r="B70" s="55" t="s">
        <v>184</v>
      </c>
      <c r="C70" s="55"/>
      <c r="D70" s="55"/>
      <c r="E70" s="79"/>
      <c r="F70" s="57"/>
      <c r="G70" s="58"/>
      <c r="H70" s="57">
        <f t="shared" si="3"/>
        <v>300000</v>
      </c>
      <c r="I70" s="58">
        <v>300000</v>
      </c>
      <c r="J70" s="58"/>
      <c r="K70" s="70"/>
      <c r="L70" s="70"/>
      <c r="M70" s="71"/>
      <c r="N70" s="71"/>
      <c r="O70" s="71"/>
      <c r="P70" s="71"/>
      <c r="Q70" s="71"/>
      <c r="R70" s="71"/>
    </row>
    <row r="71" spans="1:18" ht="13.5" customHeight="1">
      <c r="B71" s="55" t="s">
        <v>185</v>
      </c>
      <c r="C71" s="55"/>
      <c r="D71" s="55"/>
      <c r="E71" s="79"/>
      <c r="F71" s="57"/>
      <c r="G71" s="58"/>
      <c r="H71" s="57">
        <f t="shared" si="3"/>
        <v>20000</v>
      </c>
      <c r="I71" s="58">
        <v>20000</v>
      </c>
      <c r="J71" s="58">
        <v>5000</v>
      </c>
      <c r="K71" s="70"/>
      <c r="L71" s="70"/>
      <c r="M71" s="71"/>
      <c r="N71" s="71"/>
      <c r="O71" s="71"/>
      <c r="P71" s="71"/>
      <c r="Q71" s="71"/>
      <c r="R71" s="71"/>
    </row>
    <row r="72" spans="1:18" ht="13.5" customHeight="1">
      <c r="B72" s="55" t="s">
        <v>186</v>
      </c>
      <c r="C72" s="55"/>
      <c r="D72" s="55"/>
      <c r="E72" s="79"/>
      <c r="F72" s="57"/>
      <c r="G72" s="58"/>
      <c r="H72" s="57">
        <f t="shared" si="3"/>
        <v>20000</v>
      </c>
      <c r="I72" s="58">
        <v>20000</v>
      </c>
      <c r="J72" s="58">
        <v>20000</v>
      </c>
      <c r="K72" s="70"/>
      <c r="L72" s="70"/>
      <c r="M72" s="71"/>
      <c r="N72" s="71"/>
      <c r="O72" s="71"/>
      <c r="P72" s="71"/>
      <c r="Q72" s="71"/>
      <c r="R72" s="71"/>
    </row>
    <row r="73" spans="1:18" ht="13.5" customHeight="1">
      <c r="B73" s="55" t="s">
        <v>187</v>
      </c>
      <c r="C73" s="55"/>
      <c r="D73" s="55"/>
      <c r="E73" s="79"/>
      <c r="F73" s="57"/>
      <c r="G73" s="58"/>
      <c r="H73" s="57">
        <f t="shared" si="3"/>
        <v>20000</v>
      </c>
      <c r="I73" s="58">
        <v>20000</v>
      </c>
      <c r="J73" s="58">
        <v>30000</v>
      </c>
      <c r="K73" s="70"/>
      <c r="L73" s="70"/>
      <c r="M73" s="71"/>
      <c r="N73" s="71"/>
      <c r="O73" s="71"/>
      <c r="P73" s="71"/>
      <c r="Q73" s="71"/>
      <c r="R73" s="71"/>
    </row>
    <row r="74" spans="1:18" ht="13.5" customHeight="1">
      <c r="B74" s="55" t="s">
        <v>188</v>
      </c>
      <c r="C74" s="55"/>
      <c r="D74" s="55"/>
      <c r="E74" s="79"/>
      <c r="F74" s="57">
        <v>37608</v>
      </c>
      <c r="G74" s="58">
        <v>1608</v>
      </c>
      <c r="H74" s="57">
        <f t="shared" si="3"/>
        <v>48392</v>
      </c>
      <c r="I74" s="58">
        <v>50000</v>
      </c>
      <c r="J74" s="58">
        <v>50000</v>
      </c>
      <c r="K74" s="70"/>
      <c r="L74" s="70"/>
      <c r="M74" s="71"/>
      <c r="N74" s="71"/>
      <c r="O74" s="71"/>
      <c r="P74" s="71"/>
      <c r="Q74" s="71"/>
      <c r="R74" s="71"/>
    </row>
    <row r="75" spans="1:18" ht="13.5" customHeight="1">
      <c r="B75" s="55" t="s">
        <v>189</v>
      </c>
      <c r="C75" s="55"/>
      <c r="D75" s="55"/>
      <c r="E75" s="79"/>
      <c r="F75" s="57">
        <v>5000</v>
      </c>
      <c r="G75" s="58"/>
      <c r="H75" s="57"/>
      <c r="I75" s="58"/>
      <c r="J75" s="58"/>
      <c r="K75" s="70"/>
      <c r="L75" s="70"/>
      <c r="M75" s="71"/>
      <c r="N75" s="71"/>
      <c r="O75" s="71"/>
      <c r="P75" s="71"/>
      <c r="Q75" s="71"/>
      <c r="R75" s="71"/>
    </row>
    <row r="76" spans="1:18" ht="13.5" customHeight="1">
      <c r="B76" s="55" t="s">
        <v>190</v>
      </c>
      <c r="C76" s="55"/>
      <c r="D76" s="55"/>
      <c r="E76" s="79"/>
      <c r="F76" s="57">
        <v>3950</v>
      </c>
      <c r="G76" s="58"/>
      <c r="H76" s="57"/>
      <c r="I76" s="58"/>
      <c r="J76" s="58"/>
      <c r="K76" s="70"/>
      <c r="L76" s="70"/>
      <c r="M76" s="71"/>
      <c r="N76" s="71"/>
      <c r="O76" s="71"/>
      <c r="P76" s="71"/>
      <c r="Q76" s="71"/>
      <c r="R76" s="71"/>
    </row>
    <row r="77" spans="1:18" ht="13.5" customHeight="1">
      <c r="B77" s="55" t="s">
        <v>191</v>
      </c>
      <c r="C77" s="55"/>
      <c r="D77" s="55"/>
      <c r="E77" s="79"/>
      <c r="F77" s="57">
        <v>156917.09</v>
      </c>
      <c r="G77" s="58">
        <v>24547</v>
      </c>
      <c r="H77" s="57">
        <f t="shared" si="3"/>
        <v>25453</v>
      </c>
      <c r="I77" s="58">
        <v>50000</v>
      </c>
      <c r="J77" s="58">
        <v>50000</v>
      </c>
      <c r="K77" s="70"/>
      <c r="L77" s="70"/>
      <c r="M77" s="71"/>
      <c r="N77" s="71"/>
      <c r="O77" s="71"/>
      <c r="P77" s="71"/>
      <c r="Q77" s="71"/>
      <c r="R77" s="71"/>
    </row>
    <row r="78" spans="1:18" ht="13.5" customHeight="1">
      <c r="B78" s="55" t="s">
        <v>192</v>
      </c>
      <c r="C78" s="55"/>
      <c r="D78" s="55"/>
      <c r="E78" s="79"/>
      <c r="F78" s="57">
        <v>141139.20000000001</v>
      </c>
      <c r="G78" s="58">
        <v>0</v>
      </c>
      <c r="H78" s="57">
        <f t="shared" si="3"/>
        <v>169000</v>
      </c>
      <c r="I78" s="58">
        <v>169000</v>
      </c>
      <c r="J78" s="58"/>
      <c r="K78" s="70"/>
      <c r="L78" s="70"/>
      <c r="M78" s="71"/>
      <c r="N78" s="71"/>
      <c r="O78" s="71"/>
      <c r="P78" s="71"/>
      <c r="Q78" s="71"/>
      <c r="R78" s="71"/>
    </row>
    <row r="79" spans="1:18" ht="16.5" customHeight="1">
      <c r="B79" s="55" t="s">
        <v>193</v>
      </c>
      <c r="C79" s="55"/>
      <c r="D79" s="55"/>
      <c r="E79" s="79"/>
      <c r="F79" s="57">
        <v>336293.27</v>
      </c>
      <c r="G79" s="58"/>
      <c r="H79" s="57"/>
      <c r="I79" s="58"/>
      <c r="J79" s="58"/>
      <c r="K79" s="70"/>
      <c r="L79" s="70"/>
      <c r="M79" s="69"/>
      <c r="N79" s="69"/>
      <c r="O79" s="69"/>
      <c r="P79" s="69"/>
      <c r="Q79" s="71"/>
      <c r="R79" s="71"/>
    </row>
    <row r="80" spans="1:18" ht="15.95" customHeight="1">
      <c r="A80" s="85"/>
      <c r="B80" s="86" t="s">
        <v>194</v>
      </c>
      <c r="C80" s="55"/>
      <c r="D80" s="55"/>
      <c r="E80" s="79"/>
      <c r="F80" s="78">
        <f>SUM(F81:F102)</f>
        <v>485050</v>
      </c>
      <c r="G80" s="78">
        <f>SUM(G81:G102)</f>
        <v>102499</v>
      </c>
      <c r="H80" s="78">
        <f>SUM(H81:H102)</f>
        <v>144001</v>
      </c>
      <c r="I80" s="78">
        <f>SUM(I81:I102)</f>
        <v>246500</v>
      </c>
      <c r="J80" s="78">
        <f>SUM(J81:J102)</f>
        <v>225000</v>
      </c>
      <c r="K80" s="70"/>
      <c r="L80" s="70"/>
      <c r="M80" s="70"/>
      <c r="N80" s="70"/>
      <c r="O80" s="70"/>
      <c r="P80" s="70"/>
      <c r="Q80" s="71"/>
      <c r="R80" s="71"/>
    </row>
    <row r="81" spans="2:18" ht="14.1" customHeight="1">
      <c r="B81" s="86" t="s">
        <v>195</v>
      </c>
      <c r="C81" s="55"/>
      <c r="D81" s="55"/>
      <c r="E81" s="79" t="s">
        <v>196</v>
      </c>
      <c r="F81" s="78"/>
      <c r="G81" s="78"/>
      <c r="H81" s="78"/>
      <c r="I81" s="78"/>
      <c r="J81" s="87">
        <v>30000</v>
      </c>
      <c r="K81" s="70"/>
      <c r="L81" s="70"/>
      <c r="M81" s="70"/>
      <c r="N81" s="70"/>
      <c r="O81" s="70"/>
      <c r="P81" s="70"/>
      <c r="Q81" s="71"/>
      <c r="R81" s="71"/>
    </row>
    <row r="82" spans="2:18" ht="15">
      <c r="B82" s="86" t="s">
        <v>197</v>
      </c>
      <c r="C82" s="55"/>
      <c r="D82" s="55"/>
      <c r="E82" s="79" t="s">
        <v>196</v>
      </c>
      <c r="F82" s="78"/>
      <c r="G82" s="87">
        <v>88000</v>
      </c>
      <c r="H82" s="57"/>
      <c r="I82" s="87">
        <v>88000</v>
      </c>
      <c r="J82" s="78"/>
      <c r="K82" s="70"/>
      <c r="L82" s="70"/>
      <c r="M82" s="70"/>
      <c r="N82" s="70"/>
      <c r="O82" s="70"/>
      <c r="P82" s="70"/>
      <c r="Q82" s="71"/>
      <c r="R82" s="71"/>
    </row>
    <row r="83" spans="2:18" ht="15">
      <c r="B83" s="86" t="s">
        <v>198</v>
      </c>
      <c r="C83" s="55"/>
      <c r="D83" s="55"/>
      <c r="E83" s="79" t="s">
        <v>196</v>
      </c>
      <c r="F83" s="78"/>
      <c r="G83" s="87">
        <v>5999</v>
      </c>
      <c r="H83" s="57">
        <f t="shared" ref="H83:H96" si="4">SUM(I83-G83)</f>
        <v>1</v>
      </c>
      <c r="I83" s="87">
        <v>6000</v>
      </c>
      <c r="J83" s="87">
        <v>15000</v>
      </c>
      <c r="K83" s="70"/>
      <c r="L83" s="70"/>
      <c r="M83" s="70"/>
      <c r="N83" s="70"/>
      <c r="O83" s="70"/>
      <c r="P83" s="70"/>
      <c r="Q83" s="71"/>
      <c r="R83" s="71"/>
    </row>
    <row r="84" spans="2:18" ht="15">
      <c r="B84" s="86" t="s">
        <v>199</v>
      </c>
      <c r="C84" s="55"/>
      <c r="D84" s="55"/>
      <c r="E84" s="79" t="s">
        <v>200</v>
      </c>
      <c r="F84" s="78"/>
      <c r="G84" s="87"/>
      <c r="H84" s="57"/>
      <c r="I84" s="87"/>
      <c r="J84" s="87">
        <v>60000</v>
      </c>
      <c r="K84" s="70"/>
      <c r="L84" s="70"/>
      <c r="M84" s="70"/>
      <c r="N84" s="70"/>
      <c r="O84" s="70"/>
      <c r="P84" s="70"/>
      <c r="Q84" s="71"/>
      <c r="R84" s="71"/>
    </row>
    <row r="85" spans="2:18" ht="15">
      <c r="B85" s="86" t="s">
        <v>201</v>
      </c>
      <c r="C85" s="55"/>
      <c r="D85" s="55"/>
      <c r="E85" s="79" t="s">
        <v>200</v>
      </c>
      <c r="F85" s="78"/>
      <c r="G85" s="87"/>
      <c r="H85" s="57">
        <f t="shared" si="4"/>
        <v>30000</v>
      </c>
      <c r="I85" s="87">
        <v>30000</v>
      </c>
      <c r="J85" s="87"/>
      <c r="K85" s="70"/>
      <c r="L85" s="70"/>
      <c r="M85" s="70"/>
      <c r="N85" s="70"/>
      <c r="O85" s="70"/>
      <c r="P85" s="70"/>
      <c r="Q85" s="71"/>
      <c r="R85" s="71"/>
    </row>
    <row r="86" spans="2:18" ht="15">
      <c r="B86" s="86" t="s">
        <v>202</v>
      </c>
      <c r="C86" s="55"/>
      <c r="D86" s="55"/>
      <c r="E86" s="79" t="s">
        <v>196</v>
      </c>
      <c r="F86" s="78"/>
      <c r="G86" s="87"/>
      <c r="H86" s="57">
        <f t="shared" si="4"/>
        <v>3000</v>
      </c>
      <c r="I86" s="87">
        <v>3000</v>
      </c>
      <c r="J86" s="87"/>
      <c r="K86" s="70"/>
      <c r="L86" s="70"/>
      <c r="M86" s="70"/>
      <c r="N86" s="70"/>
      <c r="O86" s="70"/>
      <c r="P86" s="70"/>
      <c r="Q86" s="71"/>
      <c r="R86" s="71"/>
    </row>
    <row r="87" spans="2:18" ht="15">
      <c r="B87" s="86" t="s">
        <v>203</v>
      </c>
      <c r="C87" s="55"/>
      <c r="D87" s="55"/>
      <c r="E87" s="79" t="s">
        <v>196</v>
      </c>
      <c r="F87" s="78"/>
      <c r="G87" s="87">
        <v>2500</v>
      </c>
      <c r="H87" s="57"/>
      <c r="I87" s="87">
        <v>2500</v>
      </c>
      <c r="J87" s="87"/>
      <c r="K87" s="70"/>
      <c r="L87" s="70"/>
      <c r="M87" s="70"/>
      <c r="N87" s="70"/>
      <c r="O87" s="70"/>
      <c r="P87" s="70"/>
      <c r="Q87" s="71"/>
      <c r="R87" s="71"/>
    </row>
    <row r="88" spans="2:18" ht="15">
      <c r="B88" s="86" t="s">
        <v>204</v>
      </c>
      <c r="C88" s="55"/>
      <c r="D88" s="55"/>
      <c r="E88" s="79" t="s">
        <v>196</v>
      </c>
      <c r="F88" s="78"/>
      <c r="G88" s="87">
        <v>6000</v>
      </c>
      <c r="H88" s="57"/>
      <c r="I88" s="87">
        <v>6000</v>
      </c>
      <c r="J88" s="87"/>
      <c r="K88" s="70"/>
      <c r="L88" s="70"/>
      <c r="M88" s="70"/>
      <c r="N88" s="70"/>
      <c r="O88" s="70"/>
      <c r="P88" s="70"/>
      <c r="Q88" s="71"/>
      <c r="R88" s="71"/>
    </row>
    <row r="89" spans="2:18" ht="13.5">
      <c r="B89" s="86" t="s">
        <v>205</v>
      </c>
      <c r="C89" s="55"/>
      <c r="D89" s="55"/>
      <c r="E89" s="79" t="s">
        <v>200</v>
      </c>
      <c r="F89" s="87">
        <v>107100</v>
      </c>
      <c r="G89" s="87"/>
      <c r="H89" s="57"/>
      <c r="I89" s="87"/>
      <c r="J89" s="87">
        <v>40000</v>
      </c>
      <c r="K89" s="70"/>
      <c r="L89" s="70"/>
      <c r="M89" s="70"/>
      <c r="N89" s="70"/>
      <c r="O89" s="70"/>
      <c r="P89" s="70"/>
      <c r="Q89" s="71"/>
      <c r="R89" s="71"/>
    </row>
    <row r="90" spans="2:18" ht="15">
      <c r="B90" s="86" t="s">
        <v>206</v>
      </c>
      <c r="C90" s="55"/>
      <c r="D90" s="55"/>
      <c r="E90" s="79" t="s">
        <v>196</v>
      </c>
      <c r="F90" s="87">
        <v>3500</v>
      </c>
      <c r="G90" s="87"/>
      <c r="H90" s="57"/>
      <c r="I90" s="87"/>
      <c r="J90" s="78"/>
      <c r="K90" s="70"/>
      <c r="L90" s="70"/>
      <c r="M90" s="70"/>
      <c r="N90" s="70"/>
      <c r="O90" s="70"/>
      <c r="P90" s="70"/>
      <c r="Q90" s="71"/>
      <c r="R90" s="71"/>
    </row>
    <row r="91" spans="2:18" ht="15">
      <c r="B91" s="86" t="s">
        <v>207</v>
      </c>
      <c r="C91" s="55"/>
      <c r="D91" s="55"/>
      <c r="E91" s="79" t="s">
        <v>196</v>
      </c>
      <c r="F91" s="87">
        <v>5500</v>
      </c>
      <c r="G91" s="87"/>
      <c r="H91" s="57"/>
      <c r="I91" s="87"/>
      <c r="J91" s="78"/>
      <c r="K91" s="70"/>
      <c r="L91" s="70"/>
      <c r="M91" s="70"/>
      <c r="N91" s="70"/>
      <c r="O91" s="70"/>
      <c r="P91" s="70"/>
      <c r="Q91" s="71"/>
      <c r="R91" s="71"/>
    </row>
    <row r="92" spans="2:18" ht="15">
      <c r="B92" s="86" t="s">
        <v>208</v>
      </c>
      <c r="C92" s="55"/>
      <c r="D92" s="55"/>
      <c r="E92" s="79" t="s">
        <v>196</v>
      </c>
      <c r="F92" s="87">
        <v>5000</v>
      </c>
      <c r="G92" s="87"/>
      <c r="H92" s="57"/>
      <c r="I92" s="87"/>
      <c r="J92" s="78"/>
      <c r="K92" s="70"/>
      <c r="L92" s="70"/>
      <c r="M92" s="70"/>
      <c r="N92" s="70"/>
      <c r="O92" s="70"/>
      <c r="P92" s="70"/>
      <c r="Q92" s="71"/>
      <c r="R92" s="71"/>
    </row>
    <row r="93" spans="2:18" ht="15">
      <c r="B93" s="86" t="s">
        <v>209</v>
      </c>
      <c r="C93" s="55"/>
      <c r="D93" s="55"/>
      <c r="E93" s="79" t="s">
        <v>196</v>
      </c>
      <c r="F93" s="87">
        <v>11500</v>
      </c>
      <c r="G93" s="87"/>
      <c r="H93" s="57"/>
      <c r="I93" s="87"/>
      <c r="J93" s="78"/>
      <c r="K93" s="70"/>
      <c r="L93" s="70"/>
      <c r="M93" s="70"/>
      <c r="N93" s="70"/>
      <c r="O93" s="70"/>
      <c r="P93" s="70"/>
      <c r="Q93" s="71"/>
      <c r="R93" s="71"/>
    </row>
    <row r="94" spans="2:18" ht="15">
      <c r="B94" s="86" t="s">
        <v>210</v>
      </c>
      <c r="C94" s="55"/>
      <c r="D94" s="55"/>
      <c r="E94" s="56" t="s">
        <v>211</v>
      </c>
      <c r="F94" s="87">
        <v>4900</v>
      </c>
      <c r="G94" s="87"/>
      <c r="H94" s="57"/>
      <c r="I94" s="87"/>
      <c r="J94" s="78"/>
      <c r="K94" s="70"/>
      <c r="L94" s="70"/>
      <c r="M94" s="70"/>
      <c r="N94" s="70"/>
      <c r="O94" s="70"/>
      <c r="P94" s="70"/>
      <c r="Q94" s="71"/>
      <c r="R94" s="71"/>
    </row>
    <row r="95" spans="2:18" ht="15">
      <c r="B95" s="86" t="s">
        <v>212</v>
      </c>
      <c r="C95" s="55"/>
      <c r="D95" s="55"/>
      <c r="E95" s="56" t="s">
        <v>211</v>
      </c>
      <c r="F95" s="87">
        <v>7000</v>
      </c>
      <c r="G95" s="87"/>
      <c r="H95" s="57"/>
      <c r="I95" s="87"/>
      <c r="J95" s="78"/>
      <c r="K95" s="70"/>
      <c r="L95" s="70"/>
      <c r="M95" s="70"/>
      <c r="N95" s="70"/>
      <c r="O95" s="70"/>
      <c r="P95" s="70"/>
      <c r="Q95" s="71"/>
      <c r="R95" s="71"/>
    </row>
    <row r="96" spans="2:18" ht="13.5">
      <c r="B96" s="86" t="s">
        <v>213</v>
      </c>
      <c r="C96" s="55"/>
      <c r="D96" s="55"/>
      <c r="E96" s="79" t="s">
        <v>200</v>
      </c>
      <c r="F96" s="87">
        <v>292600</v>
      </c>
      <c r="G96" s="87"/>
      <c r="H96" s="57">
        <f t="shared" si="4"/>
        <v>111000</v>
      </c>
      <c r="I96" s="87">
        <v>111000</v>
      </c>
      <c r="J96" s="87">
        <v>50000</v>
      </c>
      <c r="K96" s="70"/>
      <c r="L96" s="70"/>
      <c r="M96" s="70"/>
      <c r="N96" s="70"/>
      <c r="O96" s="70"/>
      <c r="P96" s="70"/>
      <c r="Q96" s="71"/>
      <c r="R96" s="71"/>
    </row>
    <row r="97" spans="2:18" ht="13.5">
      <c r="B97" s="86" t="s">
        <v>214</v>
      </c>
      <c r="C97" s="55"/>
      <c r="D97" s="55"/>
      <c r="E97" s="79" t="s">
        <v>196</v>
      </c>
      <c r="F97" s="87">
        <v>5950</v>
      </c>
      <c r="G97" s="87"/>
      <c r="H97" s="57"/>
      <c r="I97" s="87"/>
      <c r="J97" s="87"/>
      <c r="K97" s="70"/>
      <c r="L97" s="70"/>
      <c r="M97" s="70"/>
      <c r="N97" s="70"/>
      <c r="O97" s="70"/>
      <c r="P97" s="70"/>
      <c r="Q97" s="71"/>
      <c r="R97" s="71"/>
    </row>
    <row r="98" spans="2:18" ht="13.5">
      <c r="B98" s="86" t="s">
        <v>215</v>
      </c>
      <c r="C98" s="55"/>
      <c r="D98" s="55"/>
      <c r="E98" s="79" t="s">
        <v>196</v>
      </c>
      <c r="F98" s="87">
        <v>5000</v>
      </c>
      <c r="G98" s="87"/>
      <c r="H98" s="57"/>
      <c r="I98" s="87"/>
      <c r="J98" s="87"/>
      <c r="K98" s="70"/>
      <c r="L98" s="70"/>
      <c r="M98" s="70"/>
      <c r="N98" s="70"/>
      <c r="O98" s="70"/>
      <c r="P98" s="70"/>
      <c r="Q98" s="71"/>
      <c r="R98" s="71"/>
    </row>
    <row r="99" spans="2:18" ht="13.5">
      <c r="B99" s="86" t="s">
        <v>216</v>
      </c>
      <c r="C99" s="55"/>
      <c r="D99" s="55"/>
      <c r="E99" s="79" t="s">
        <v>196</v>
      </c>
      <c r="F99" s="87">
        <v>18000</v>
      </c>
      <c r="G99" s="87"/>
      <c r="H99" s="57"/>
      <c r="I99" s="87"/>
      <c r="J99" s="87">
        <v>30000</v>
      </c>
      <c r="K99" s="70"/>
      <c r="L99" s="70"/>
      <c r="M99" s="70"/>
      <c r="N99" s="70"/>
      <c r="O99" s="70"/>
      <c r="P99" s="70"/>
      <c r="Q99" s="71"/>
      <c r="R99" s="71"/>
    </row>
    <row r="100" spans="2:18" ht="15">
      <c r="B100" s="86" t="s">
        <v>217</v>
      </c>
      <c r="C100" s="55"/>
      <c r="D100" s="55"/>
      <c r="E100" s="79" t="s">
        <v>196</v>
      </c>
      <c r="F100" s="87">
        <v>5000</v>
      </c>
      <c r="G100" s="87"/>
      <c r="H100" s="57"/>
      <c r="I100" s="87"/>
      <c r="J100" s="78"/>
      <c r="K100" s="70"/>
      <c r="L100" s="70"/>
      <c r="M100" s="70"/>
      <c r="N100" s="70"/>
      <c r="O100" s="70"/>
      <c r="P100" s="70"/>
      <c r="Q100" s="71"/>
      <c r="R100" s="71"/>
    </row>
    <row r="101" spans="2:18" ht="15">
      <c r="B101" s="86" t="s">
        <v>218</v>
      </c>
      <c r="C101" s="55"/>
      <c r="D101" s="55"/>
      <c r="E101" s="79" t="s">
        <v>196</v>
      </c>
      <c r="F101" s="87">
        <v>0</v>
      </c>
      <c r="G101" s="87"/>
      <c r="H101" s="57"/>
      <c r="I101" s="87"/>
      <c r="J101" s="78"/>
      <c r="K101" s="70"/>
      <c r="L101" s="70"/>
      <c r="M101" s="70"/>
      <c r="N101" s="70"/>
      <c r="O101" s="70"/>
      <c r="P101" s="70"/>
      <c r="Q101" s="71"/>
      <c r="R101" s="71"/>
    </row>
    <row r="102" spans="2:18" ht="15.75" customHeight="1">
      <c r="B102" s="88" t="s">
        <v>219</v>
      </c>
      <c r="C102" s="89"/>
      <c r="D102" s="89"/>
      <c r="E102" s="79" t="s">
        <v>196</v>
      </c>
      <c r="F102" s="67">
        <v>14000</v>
      </c>
      <c r="G102" s="57"/>
      <c r="H102" s="57"/>
      <c r="I102" s="58"/>
      <c r="J102" s="58"/>
      <c r="L102" s="70"/>
      <c r="M102" s="70"/>
      <c r="N102" s="70"/>
      <c r="O102" s="69"/>
      <c r="P102" s="69"/>
      <c r="Q102" s="69"/>
      <c r="R102" s="69"/>
    </row>
    <row r="103" spans="2:18" ht="15.75">
      <c r="B103" s="90"/>
      <c r="C103" s="91"/>
      <c r="D103" s="92" t="s">
        <v>220</v>
      </c>
      <c r="E103" s="93"/>
      <c r="F103" s="53">
        <f>SUM(F9+F29+F80)</f>
        <v>22013686.02</v>
      </c>
      <c r="G103" s="53">
        <f>SUM(G9+G29+G80)</f>
        <v>9359082.0199999996</v>
      </c>
      <c r="H103" s="53">
        <f>SUM(H9+H29+H80)</f>
        <v>15042462.940000001</v>
      </c>
      <c r="I103" s="53">
        <f>SUM(I9+I29+I80)</f>
        <v>24401544.960000001</v>
      </c>
      <c r="J103" s="54">
        <f>SUM(J9+J29+J80)</f>
        <v>14491058.310000001</v>
      </c>
      <c r="R103" s="64"/>
    </row>
    <row r="104" spans="2:18" ht="15">
      <c r="B104" s="94"/>
      <c r="C104" s="74"/>
      <c r="D104" s="35"/>
      <c r="E104" s="95"/>
      <c r="F104" s="95"/>
      <c r="G104" s="96"/>
      <c r="H104" s="95"/>
      <c r="I104" s="96"/>
      <c r="J104" s="96"/>
      <c r="K104" s="97"/>
      <c r="L104" s="97"/>
      <c r="M104" s="70"/>
      <c r="N104" s="70"/>
      <c r="O104" s="70"/>
      <c r="P104" s="70"/>
      <c r="Q104" s="70"/>
      <c r="R104" s="98"/>
    </row>
    <row r="105" spans="2:18" ht="15">
      <c r="B105" s="94"/>
      <c r="C105" s="74"/>
      <c r="D105" s="35"/>
      <c r="E105" s="95"/>
      <c r="F105" s="95"/>
      <c r="G105" s="96"/>
      <c r="H105" s="95"/>
      <c r="I105" s="96"/>
      <c r="J105" s="96"/>
      <c r="K105" s="97"/>
      <c r="L105" s="97"/>
      <c r="M105" s="70"/>
      <c r="N105" s="70"/>
      <c r="O105" s="70"/>
      <c r="P105" s="70"/>
      <c r="Q105" s="70"/>
      <c r="R105" s="98"/>
    </row>
    <row r="106" spans="2:18" ht="15">
      <c r="B106" s="99"/>
      <c r="C106" s="74"/>
      <c r="D106" s="100"/>
      <c r="E106" s="101"/>
      <c r="F106" s="101"/>
      <c r="G106" s="102"/>
      <c r="H106" s="101"/>
      <c r="I106" s="102"/>
      <c r="J106" s="102"/>
      <c r="K106" s="70"/>
      <c r="L106" s="70"/>
      <c r="M106" s="70"/>
      <c r="N106" s="70"/>
      <c r="O106" s="70"/>
      <c r="P106" s="70"/>
      <c r="Q106" s="70"/>
      <c r="R106" s="103"/>
    </row>
    <row r="107" spans="2:18" ht="15">
      <c r="B107" s="74"/>
      <c r="C107" s="74"/>
      <c r="D107" s="74" t="s">
        <v>221</v>
      </c>
      <c r="E107" s="104"/>
      <c r="F107" s="104" t="s">
        <v>222</v>
      </c>
      <c r="G107" s="102"/>
      <c r="H107" s="104" t="s">
        <v>223</v>
      </c>
      <c r="I107" s="105"/>
      <c r="J107" s="102"/>
      <c r="K107" s="70"/>
      <c r="L107" s="70"/>
      <c r="M107" s="70"/>
      <c r="N107" s="70"/>
      <c r="O107" s="70"/>
      <c r="P107" s="70"/>
      <c r="Q107" s="70"/>
      <c r="R107" s="103"/>
    </row>
    <row r="108" spans="2:18" ht="15">
      <c r="B108" s="106"/>
      <c r="C108" s="74"/>
      <c r="D108" s="106"/>
      <c r="E108" s="101"/>
      <c r="F108" s="101"/>
      <c r="G108" s="102"/>
      <c r="H108" s="101"/>
      <c r="I108" s="102"/>
      <c r="J108" s="102"/>
      <c r="K108" s="70"/>
      <c r="L108" s="70"/>
      <c r="M108" s="70"/>
      <c r="N108" s="70"/>
      <c r="O108" s="70"/>
      <c r="P108" s="70"/>
      <c r="Q108" s="70"/>
      <c r="R108" s="103"/>
    </row>
    <row r="109" spans="2:18">
      <c r="B109" s="74"/>
      <c r="C109" s="74"/>
      <c r="D109" s="74"/>
      <c r="E109" s="104"/>
      <c r="F109" s="104"/>
      <c r="G109" s="105"/>
      <c r="H109" s="104"/>
      <c r="I109" s="105"/>
      <c r="J109" s="105"/>
      <c r="K109" s="70"/>
      <c r="L109" s="70"/>
      <c r="M109" s="70"/>
      <c r="N109" s="70"/>
      <c r="O109" s="70"/>
      <c r="P109" s="70"/>
      <c r="Q109" s="70"/>
      <c r="R109" s="103"/>
    </row>
    <row r="110" spans="2:18">
      <c r="B110" s="35"/>
      <c r="C110" s="74"/>
      <c r="D110" s="35" t="s">
        <v>559</v>
      </c>
      <c r="E110" s="107"/>
      <c r="F110" s="550" t="s">
        <v>561</v>
      </c>
      <c r="G110" s="550"/>
      <c r="H110" s="550" t="s">
        <v>559</v>
      </c>
      <c r="I110" s="550"/>
      <c r="J110" s="550"/>
      <c r="K110" s="70"/>
      <c r="L110" s="70"/>
      <c r="M110" s="70"/>
      <c r="N110" s="65"/>
      <c r="O110" s="65"/>
      <c r="P110" s="65"/>
      <c r="Q110" s="65"/>
      <c r="R110" s="103"/>
    </row>
    <row r="111" spans="2:18">
      <c r="B111" s="100"/>
      <c r="C111" s="74"/>
      <c r="D111" s="100" t="s">
        <v>120</v>
      </c>
      <c r="E111" s="34"/>
      <c r="F111" s="564" t="s">
        <v>225</v>
      </c>
      <c r="G111" s="564"/>
      <c r="H111" s="100" t="s">
        <v>226</v>
      </c>
      <c r="I111" s="100"/>
      <c r="J111" s="100"/>
      <c r="K111" s="70"/>
      <c r="L111" s="70"/>
      <c r="M111" s="70"/>
      <c r="N111" s="65"/>
      <c r="O111" s="65"/>
      <c r="P111" s="65"/>
      <c r="Q111" s="65"/>
      <c r="R111" s="103"/>
    </row>
    <row r="112" spans="2:18">
      <c r="B112" s="100"/>
      <c r="C112" s="74"/>
      <c r="D112" s="100"/>
      <c r="E112" s="34"/>
      <c r="F112" s="34"/>
      <c r="G112" s="109"/>
      <c r="H112" s="109"/>
      <c r="I112" s="34"/>
      <c r="J112" s="34"/>
      <c r="K112" s="70"/>
      <c r="L112" s="70"/>
      <c r="M112" s="70"/>
      <c r="N112" s="65"/>
      <c r="O112" s="65"/>
      <c r="P112" s="65"/>
      <c r="Q112" s="65"/>
      <c r="R112" s="103"/>
    </row>
    <row r="113" spans="2:18">
      <c r="B113" s="100"/>
      <c r="C113" s="74"/>
      <c r="D113" s="100"/>
      <c r="E113" s="34"/>
      <c r="F113" s="34"/>
      <c r="G113" s="109"/>
      <c r="H113" s="109"/>
      <c r="I113" s="34"/>
      <c r="J113" s="34"/>
      <c r="K113" s="70"/>
      <c r="L113" s="70"/>
      <c r="M113" s="70"/>
      <c r="N113" s="65"/>
      <c r="O113" s="65"/>
      <c r="P113" s="65"/>
      <c r="Q113" s="65"/>
      <c r="R113" s="103"/>
    </row>
    <row r="114" spans="2:18">
      <c r="B114" s="100"/>
      <c r="C114" s="74"/>
      <c r="D114" s="100"/>
      <c r="E114" s="34"/>
      <c r="F114" s="34"/>
      <c r="G114" s="109"/>
      <c r="H114" s="109"/>
      <c r="I114" s="34"/>
      <c r="J114" s="34"/>
      <c r="K114" s="70"/>
      <c r="L114" s="70"/>
      <c r="M114" s="70"/>
      <c r="N114" s="65"/>
      <c r="O114" s="65"/>
      <c r="P114" s="65"/>
      <c r="Q114" s="65"/>
      <c r="R114" s="103"/>
    </row>
    <row r="115" spans="2:18">
      <c r="B115" s="100"/>
      <c r="C115" s="74"/>
      <c r="D115" s="100"/>
      <c r="E115" s="34"/>
      <c r="F115" s="34"/>
      <c r="G115" s="109"/>
      <c r="H115" s="109"/>
      <c r="I115" s="34"/>
      <c r="J115" s="34"/>
      <c r="K115" s="70"/>
      <c r="L115" s="70"/>
      <c r="M115" s="70"/>
      <c r="N115" s="65"/>
      <c r="O115" s="65"/>
      <c r="P115" s="65"/>
      <c r="Q115" s="65"/>
      <c r="R115" s="103"/>
    </row>
    <row r="116" spans="2:18">
      <c r="B116" s="100"/>
      <c r="C116" s="74"/>
      <c r="D116" s="100"/>
      <c r="E116" s="34"/>
      <c r="F116" s="34"/>
      <c r="G116" s="109"/>
      <c r="H116" s="109"/>
      <c r="I116" s="34"/>
      <c r="J116" s="34"/>
      <c r="K116" s="70"/>
      <c r="L116" s="70"/>
      <c r="M116" s="70"/>
      <c r="N116" s="65"/>
      <c r="O116" s="65"/>
      <c r="P116" s="65"/>
      <c r="Q116" s="65"/>
      <c r="R116" s="103"/>
    </row>
    <row r="117" spans="2:18">
      <c r="B117" s="100"/>
      <c r="C117" s="74"/>
      <c r="D117" s="100"/>
      <c r="E117" s="34"/>
      <c r="F117" s="34"/>
      <c r="G117" s="109"/>
      <c r="H117" s="109"/>
      <c r="I117" s="34"/>
      <c r="J117" s="34"/>
      <c r="K117" s="70"/>
      <c r="L117" s="70"/>
      <c r="M117" s="70"/>
      <c r="N117" s="65"/>
      <c r="O117" s="65"/>
      <c r="P117" s="65"/>
      <c r="Q117" s="65"/>
      <c r="R117" s="103"/>
    </row>
    <row r="118" spans="2:18">
      <c r="B118" s="100"/>
      <c r="C118" s="74"/>
      <c r="D118" s="100"/>
      <c r="E118" s="34"/>
      <c r="F118" s="34"/>
      <c r="G118" s="109"/>
      <c r="H118" s="109"/>
      <c r="I118" s="34"/>
      <c r="J118" s="34"/>
      <c r="K118" s="70"/>
      <c r="L118" s="70"/>
      <c r="M118" s="70"/>
      <c r="N118" s="65"/>
      <c r="O118" s="65"/>
      <c r="P118" s="65"/>
      <c r="Q118" s="65"/>
      <c r="R118" s="103"/>
    </row>
    <row r="119" spans="2:18">
      <c r="B119" s="100"/>
      <c r="C119" s="74"/>
      <c r="D119" s="100"/>
      <c r="E119" s="34"/>
      <c r="F119" s="34"/>
      <c r="G119" s="109"/>
      <c r="H119" s="109"/>
      <c r="I119" s="34"/>
      <c r="J119" s="34"/>
      <c r="K119" s="70"/>
      <c r="L119" s="70"/>
      <c r="M119" s="70"/>
      <c r="N119" s="65"/>
      <c r="O119" s="65"/>
      <c r="P119" s="65"/>
      <c r="Q119" s="65"/>
      <c r="R119" s="103"/>
    </row>
    <row r="120" spans="2:18">
      <c r="B120" s="100"/>
      <c r="C120" s="74"/>
      <c r="D120" s="100"/>
      <c r="E120" s="34"/>
      <c r="F120" s="34"/>
      <c r="G120" s="109"/>
      <c r="H120" s="109"/>
      <c r="I120" s="34"/>
      <c r="J120" s="34"/>
      <c r="K120" s="70"/>
      <c r="L120" s="70"/>
      <c r="M120" s="70"/>
      <c r="N120" s="65"/>
      <c r="O120" s="65"/>
      <c r="P120" s="65"/>
      <c r="Q120" s="65"/>
      <c r="R120" s="103"/>
    </row>
    <row r="121" spans="2:18">
      <c r="B121" s="100"/>
      <c r="C121" s="74"/>
      <c r="D121" s="100"/>
      <c r="E121" s="34"/>
      <c r="F121" s="34"/>
      <c r="G121" s="109"/>
      <c r="H121" s="109"/>
      <c r="I121" s="34"/>
      <c r="J121" s="34"/>
      <c r="K121" s="70"/>
      <c r="L121" s="70"/>
      <c r="M121" s="70"/>
      <c r="N121" s="65"/>
      <c r="O121" s="65"/>
      <c r="P121" s="65"/>
      <c r="Q121" s="65"/>
      <c r="R121" s="103"/>
    </row>
    <row r="122" spans="2:18">
      <c r="B122" s="100"/>
      <c r="C122" s="74"/>
      <c r="D122" s="100"/>
      <c r="E122" s="34"/>
      <c r="F122" s="34"/>
      <c r="G122" s="109"/>
      <c r="H122" s="109"/>
      <c r="I122" s="34"/>
      <c r="J122" s="34"/>
      <c r="K122" s="70"/>
      <c r="L122" s="70"/>
      <c r="M122" s="70"/>
      <c r="N122" s="65"/>
      <c r="O122" s="65"/>
      <c r="P122" s="65"/>
      <c r="Q122" s="65"/>
      <c r="R122" s="103"/>
    </row>
    <row r="123" spans="2:18">
      <c r="B123" s="100"/>
      <c r="C123" s="74"/>
      <c r="D123" s="100"/>
      <c r="E123" s="34"/>
      <c r="F123" s="34"/>
      <c r="G123" s="109"/>
      <c r="H123" s="109"/>
      <c r="I123" s="34"/>
      <c r="J123" s="34"/>
      <c r="K123" s="70"/>
      <c r="L123" s="70"/>
      <c r="M123" s="70"/>
      <c r="N123" s="65"/>
      <c r="O123" s="65"/>
      <c r="P123" s="65"/>
      <c r="Q123" s="65"/>
      <c r="R123" s="103"/>
    </row>
    <row r="124" spans="2:18">
      <c r="B124" s="100"/>
      <c r="C124" s="74"/>
      <c r="D124" s="100"/>
      <c r="E124" s="34"/>
      <c r="F124" s="34"/>
      <c r="G124" s="109"/>
      <c r="H124" s="109"/>
      <c r="I124" s="34"/>
      <c r="J124" s="34"/>
      <c r="K124" s="70"/>
      <c r="L124" s="70"/>
      <c r="M124" s="70"/>
      <c r="N124" s="65"/>
      <c r="O124" s="65"/>
      <c r="P124" s="65"/>
      <c r="Q124" s="65"/>
      <c r="R124" s="103"/>
    </row>
    <row r="125" spans="2:18">
      <c r="B125" s="100"/>
      <c r="C125" s="74"/>
      <c r="D125" s="100"/>
      <c r="E125" s="34"/>
      <c r="F125" s="34"/>
      <c r="G125" s="109"/>
      <c r="H125" s="109"/>
      <c r="I125" s="34"/>
      <c r="J125" s="34"/>
      <c r="K125" s="70"/>
      <c r="L125" s="70"/>
      <c r="M125" s="70"/>
      <c r="N125" s="65"/>
      <c r="O125" s="65"/>
      <c r="P125" s="65"/>
      <c r="Q125" s="65"/>
      <c r="R125" s="103"/>
    </row>
    <row r="126" spans="2:18">
      <c r="B126" s="100"/>
      <c r="C126" s="74"/>
      <c r="D126" s="100"/>
      <c r="E126" s="34"/>
      <c r="F126" s="34"/>
      <c r="G126" s="109"/>
      <c r="H126" s="109"/>
      <c r="I126" s="34"/>
      <c r="J126" s="34"/>
      <c r="K126" s="70"/>
      <c r="L126" s="70"/>
      <c r="M126" s="70"/>
      <c r="N126" s="65"/>
      <c r="O126" s="65"/>
      <c r="P126" s="65"/>
      <c r="Q126" s="65"/>
      <c r="R126" s="103"/>
    </row>
    <row r="127" spans="2:18">
      <c r="B127" s="100"/>
      <c r="C127" s="74"/>
      <c r="D127" s="100"/>
      <c r="E127" s="34"/>
      <c r="F127" s="34"/>
      <c r="G127" s="109"/>
      <c r="H127" s="109"/>
      <c r="I127" s="34"/>
      <c r="J127" s="34"/>
      <c r="K127" s="70"/>
      <c r="L127" s="70"/>
      <c r="M127" s="70"/>
      <c r="N127" s="65"/>
      <c r="O127" s="65"/>
      <c r="P127" s="65"/>
      <c r="Q127" s="65"/>
      <c r="R127" s="103"/>
    </row>
    <row r="128" spans="2:18">
      <c r="B128" s="100"/>
      <c r="C128" s="74"/>
      <c r="D128" s="100"/>
      <c r="E128" s="34"/>
      <c r="F128" s="34"/>
      <c r="G128" s="109"/>
      <c r="H128" s="109"/>
      <c r="I128" s="34"/>
      <c r="J128" s="34"/>
      <c r="K128" s="70"/>
      <c r="L128" s="70"/>
      <c r="M128" s="70"/>
      <c r="N128" s="65"/>
      <c r="O128" s="65"/>
      <c r="P128" s="65"/>
      <c r="Q128" s="65"/>
      <c r="R128" s="103"/>
    </row>
    <row r="129" spans="1:18">
      <c r="B129" s="100"/>
      <c r="C129" s="74"/>
      <c r="D129" s="100"/>
      <c r="E129" s="34"/>
      <c r="F129" s="34"/>
      <c r="G129" s="109"/>
      <c r="H129" s="109"/>
      <c r="I129" s="34"/>
      <c r="J129" s="34"/>
      <c r="K129" s="70"/>
      <c r="L129" s="70"/>
      <c r="M129" s="70"/>
      <c r="N129" s="65"/>
      <c r="O129" s="65"/>
      <c r="P129" s="65"/>
      <c r="Q129" s="65"/>
      <c r="R129" s="103"/>
    </row>
    <row r="130" spans="1:18">
      <c r="B130" s="74"/>
      <c r="C130" s="74"/>
      <c r="D130" s="100"/>
      <c r="E130" s="109"/>
      <c r="F130" s="109"/>
      <c r="G130" s="109"/>
      <c r="H130" s="109"/>
      <c r="I130" s="109"/>
      <c r="J130" s="28">
        <v>2</v>
      </c>
      <c r="K130" s="70"/>
      <c r="L130" s="70"/>
      <c r="M130" s="70"/>
      <c r="N130" s="65"/>
      <c r="O130" s="65"/>
      <c r="P130" s="65"/>
      <c r="Q130" s="65"/>
      <c r="R130" s="103"/>
    </row>
    <row r="131" spans="1:18">
      <c r="B131" s="74"/>
      <c r="C131" s="74"/>
      <c r="D131" s="100"/>
      <c r="E131" s="109"/>
      <c r="F131" s="109"/>
      <c r="G131" s="109"/>
      <c r="H131" s="109"/>
      <c r="I131" s="109"/>
      <c r="J131" s="109"/>
      <c r="K131" s="70"/>
      <c r="L131" s="70"/>
      <c r="M131" s="70"/>
      <c r="N131" s="65"/>
      <c r="O131" s="65"/>
      <c r="P131" s="65"/>
      <c r="Q131" s="65"/>
      <c r="R131" s="103"/>
    </row>
    <row r="132" spans="1:18">
      <c r="A132" s="536" t="s">
        <v>143</v>
      </c>
      <c r="B132" s="536"/>
      <c r="C132" s="536"/>
      <c r="D132" s="536"/>
      <c r="E132" s="536"/>
      <c r="F132" s="536"/>
      <c r="G132" s="536"/>
      <c r="H132" s="536"/>
      <c r="I132" s="536"/>
      <c r="J132" s="536"/>
      <c r="K132" s="70"/>
      <c r="L132" s="70"/>
      <c r="M132" s="70"/>
      <c r="N132" s="65"/>
      <c r="O132" s="65"/>
      <c r="P132" s="65"/>
      <c r="Q132" s="65"/>
      <c r="R132" s="103"/>
    </row>
    <row r="133" spans="1:18">
      <c r="A133" s="30"/>
      <c r="B133" s="110"/>
      <c r="C133" s="110"/>
      <c r="D133" s="110"/>
      <c r="E133" s="30"/>
      <c r="F133" s="30"/>
      <c r="G133" s="30"/>
      <c r="H133" s="30"/>
      <c r="I133" s="30"/>
      <c r="J133" s="30"/>
      <c r="K133" s="70"/>
      <c r="L133" s="70"/>
      <c r="M133" s="70"/>
      <c r="N133" s="65"/>
      <c r="O133" s="65"/>
      <c r="P133" s="65"/>
      <c r="Q133" s="65"/>
      <c r="R133" s="103"/>
    </row>
    <row r="134" spans="1:18" ht="15">
      <c r="A134" s="32" t="s">
        <v>227</v>
      </c>
      <c r="B134" s="111"/>
      <c r="C134" s="111"/>
      <c r="D134" s="112"/>
      <c r="E134" s="113"/>
      <c r="F134" s="113"/>
      <c r="G134" s="113"/>
      <c r="H134" s="113"/>
      <c r="I134" s="113"/>
      <c r="J134" s="114"/>
      <c r="K134" s="70"/>
      <c r="L134" s="70"/>
      <c r="M134" s="70"/>
      <c r="N134" s="65"/>
      <c r="O134" s="65"/>
      <c r="P134" s="65"/>
      <c r="Q134" s="65"/>
      <c r="R134" s="103"/>
    </row>
    <row r="135" spans="1:18" ht="15">
      <c r="A135" s="32"/>
      <c r="B135" s="111"/>
      <c r="C135" s="111"/>
      <c r="D135" s="112"/>
      <c r="E135" s="113"/>
      <c r="F135" s="113"/>
      <c r="G135" s="113"/>
      <c r="H135" s="113"/>
      <c r="I135" s="113"/>
      <c r="J135" s="114"/>
      <c r="K135" s="70"/>
      <c r="L135" s="70"/>
      <c r="M135" s="70"/>
      <c r="N135" s="65"/>
      <c r="O135" s="65"/>
      <c r="P135" s="65"/>
      <c r="Q135" s="65"/>
      <c r="R135" s="103"/>
    </row>
    <row r="136" spans="1:18" ht="12.75" customHeight="1">
      <c r="C136" s="565" t="s">
        <v>145</v>
      </c>
      <c r="D136" s="566"/>
      <c r="E136" s="557" t="s">
        <v>146</v>
      </c>
      <c r="F136" s="559" t="s">
        <v>147</v>
      </c>
      <c r="G136" s="561" t="s">
        <v>148</v>
      </c>
      <c r="H136" s="562"/>
      <c r="I136" s="563"/>
      <c r="J136" s="559" t="s">
        <v>149</v>
      </c>
      <c r="K136" s="70"/>
      <c r="L136" s="70"/>
      <c r="M136" s="70"/>
      <c r="N136" s="65"/>
      <c r="O136" s="65"/>
      <c r="P136" s="65"/>
      <c r="Q136" s="65"/>
      <c r="R136" s="103"/>
    </row>
    <row r="137" spans="1:18" ht="36" customHeight="1">
      <c r="C137" s="567"/>
      <c r="D137" s="568"/>
      <c r="E137" s="558"/>
      <c r="F137" s="560"/>
      <c r="G137" s="116" t="s">
        <v>150</v>
      </c>
      <c r="H137" s="116" t="s">
        <v>151</v>
      </c>
      <c r="I137" s="117" t="s">
        <v>7</v>
      </c>
      <c r="J137" s="560"/>
      <c r="K137" s="70"/>
      <c r="L137" s="70"/>
      <c r="M137" s="70"/>
      <c r="N137" s="65"/>
      <c r="O137" s="65"/>
      <c r="P137" s="65"/>
      <c r="Q137" s="65"/>
      <c r="R137" s="103"/>
    </row>
    <row r="138" spans="1:18" ht="18" customHeight="1">
      <c r="C138" s="118" t="s">
        <v>152</v>
      </c>
      <c r="D138" s="119"/>
      <c r="E138" s="120"/>
      <c r="F138" s="121">
        <f>SUM(F140:F155)</f>
        <v>170092.94</v>
      </c>
      <c r="G138" s="121">
        <f>SUM(G140:G155)</f>
        <v>274002.55999999994</v>
      </c>
      <c r="H138" s="121">
        <f>SUM(H140:H155)</f>
        <v>342614.16</v>
      </c>
      <c r="I138" s="121">
        <f>SUM(I140:I155)</f>
        <v>616616.72</v>
      </c>
      <c r="J138" s="122">
        <f>SUM(J140:J155)</f>
        <v>665971.22</v>
      </c>
      <c r="K138" s="70"/>
      <c r="L138" s="70"/>
      <c r="M138" s="70"/>
      <c r="N138" s="65"/>
      <c r="O138" s="65"/>
      <c r="P138" s="65"/>
      <c r="Q138" s="65"/>
      <c r="R138" s="103"/>
    </row>
    <row r="139" spans="1:18" ht="15">
      <c r="C139" s="77"/>
      <c r="D139" s="123"/>
      <c r="E139" s="124"/>
      <c r="F139" s="122"/>
      <c r="G139" s="122"/>
      <c r="H139" s="122"/>
      <c r="I139" s="122"/>
      <c r="J139" s="122"/>
      <c r="K139" s="70"/>
      <c r="L139" s="70"/>
      <c r="M139" s="70"/>
      <c r="N139" s="65"/>
      <c r="O139" s="65"/>
      <c r="P139" s="65"/>
      <c r="Q139" s="65"/>
      <c r="R139" s="103"/>
    </row>
    <row r="140" spans="1:18" ht="13.5" customHeight="1">
      <c r="C140" s="55" t="s">
        <v>14</v>
      </c>
      <c r="D140" s="55"/>
      <c r="E140" s="125" t="s">
        <v>15</v>
      </c>
      <c r="F140" s="126">
        <v>91010.82</v>
      </c>
      <c r="G140" s="126">
        <v>185345.05</v>
      </c>
      <c r="H140" s="57">
        <f>SUM(I140-G140)</f>
        <v>214302.95</v>
      </c>
      <c r="I140" s="126">
        <v>399648</v>
      </c>
      <c r="J140" s="126">
        <v>436584</v>
      </c>
      <c r="K140" s="70"/>
      <c r="L140" s="70"/>
      <c r="M140" s="70"/>
      <c r="N140" s="65"/>
      <c r="O140" s="65"/>
      <c r="P140" s="65"/>
      <c r="Q140" s="65"/>
      <c r="R140" s="103"/>
    </row>
    <row r="141" spans="1:18" ht="13.5">
      <c r="C141" s="55" t="s">
        <v>16</v>
      </c>
      <c r="D141" s="55"/>
      <c r="E141" s="125" t="s">
        <v>17</v>
      </c>
      <c r="F141" s="126">
        <v>17818.18</v>
      </c>
      <c r="G141" s="126">
        <v>22000</v>
      </c>
      <c r="H141" s="57">
        <f t="shared" ref="H141:H155" si="5">SUM(I141-G141)</f>
        <v>26000</v>
      </c>
      <c r="I141" s="126">
        <v>48000</v>
      </c>
      <c r="J141" s="126">
        <v>48000</v>
      </c>
      <c r="K141" s="70"/>
      <c r="L141" s="70"/>
      <c r="M141" s="70"/>
      <c r="N141" s="65"/>
      <c r="O141" s="65"/>
      <c r="P141" s="65"/>
      <c r="Q141" s="65"/>
      <c r="R141" s="103"/>
    </row>
    <row r="142" spans="1:18" ht="13.5" hidden="1">
      <c r="C142" s="55" t="s">
        <v>18</v>
      </c>
      <c r="D142" s="55"/>
      <c r="E142" s="125" t="s">
        <v>154</v>
      </c>
      <c r="F142" s="126"/>
      <c r="G142" s="126"/>
      <c r="H142" s="57">
        <f t="shared" si="5"/>
        <v>0</v>
      </c>
      <c r="I142" s="126"/>
      <c r="J142" s="126"/>
      <c r="K142" s="70"/>
      <c r="L142" s="70"/>
      <c r="M142" s="70"/>
      <c r="N142" s="65"/>
      <c r="O142" s="65"/>
      <c r="P142" s="65"/>
      <c r="Q142" s="65"/>
      <c r="R142" s="103"/>
    </row>
    <row r="143" spans="1:18" ht="13.5">
      <c r="C143" s="55" t="s">
        <v>20</v>
      </c>
      <c r="D143" s="55"/>
      <c r="E143" s="125" t="s">
        <v>21</v>
      </c>
      <c r="F143" s="126">
        <v>6000</v>
      </c>
      <c r="G143" s="126">
        <v>6000</v>
      </c>
      <c r="H143" s="57">
        <f t="shared" si="5"/>
        <v>6000</v>
      </c>
      <c r="I143" s="126">
        <v>12000</v>
      </c>
      <c r="J143" s="126">
        <v>12000</v>
      </c>
      <c r="K143" s="70"/>
      <c r="L143" s="70"/>
      <c r="M143" s="70"/>
      <c r="N143" s="65"/>
      <c r="O143" s="65"/>
      <c r="P143" s="65"/>
      <c r="Q143" s="65"/>
      <c r="R143" s="103"/>
    </row>
    <row r="144" spans="1:18" ht="13.5">
      <c r="C144" s="55" t="s">
        <v>26</v>
      </c>
      <c r="D144" s="55"/>
      <c r="E144" s="125" t="s">
        <v>27</v>
      </c>
      <c r="F144" s="126">
        <v>0</v>
      </c>
      <c r="G144" s="126">
        <v>0</v>
      </c>
      <c r="H144" s="57">
        <f t="shared" si="5"/>
        <v>9600</v>
      </c>
      <c r="I144" s="126">
        <v>9600</v>
      </c>
      <c r="J144" s="126">
        <v>9600</v>
      </c>
      <c r="K144" s="70"/>
      <c r="L144" s="70"/>
      <c r="M144" s="70"/>
      <c r="N144" s="65"/>
      <c r="O144" s="65"/>
      <c r="P144" s="65"/>
      <c r="Q144" s="65"/>
      <c r="R144" s="103"/>
    </row>
    <row r="145" spans="3:18" ht="13.5">
      <c r="C145" s="55" t="s">
        <v>155</v>
      </c>
      <c r="D145" s="55"/>
      <c r="E145" s="125" t="s">
        <v>31</v>
      </c>
      <c r="F145" s="126">
        <v>10215.5</v>
      </c>
      <c r="G145" s="126">
        <v>0</v>
      </c>
      <c r="H145" s="57">
        <f t="shared" si="5"/>
        <v>33304</v>
      </c>
      <c r="I145" s="126">
        <v>33304</v>
      </c>
      <c r="J145" s="126">
        <v>36382</v>
      </c>
      <c r="K145" s="70"/>
      <c r="L145" s="70"/>
      <c r="M145" s="70"/>
      <c r="N145" s="65"/>
      <c r="O145" s="65"/>
      <c r="P145" s="65"/>
      <c r="Q145" s="65"/>
      <c r="R145" s="103"/>
    </row>
    <row r="146" spans="3:18" ht="13.5">
      <c r="C146" s="55" t="s">
        <v>32</v>
      </c>
      <c r="D146" s="55"/>
      <c r="E146" s="125" t="s">
        <v>33</v>
      </c>
      <c r="F146" s="126">
        <v>5000</v>
      </c>
      <c r="G146" s="126">
        <v>0</v>
      </c>
      <c r="H146" s="57">
        <f t="shared" si="5"/>
        <v>10000</v>
      </c>
      <c r="I146" s="126">
        <v>10000</v>
      </c>
      <c r="J146" s="126">
        <v>10000</v>
      </c>
      <c r="K146" s="70"/>
      <c r="L146" s="70"/>
      <c r="M146" s="70"/>
      <c r="N146" s="65"/>
      <c r="O146" s="65"/>
      <c r="P146" s="65"/>
      <c r="Q146" s="65"/>
      <c r="R146" s="103"/>
    </row>
    <row r="147" spans="3:18" ht="13.5">
      <c r="C147" s="55" t="s">
        <v>156</v>
      </c>
      <c r="D147" s="55"/>
      <c r="E147" s="125" t="s">
        <v>228</v>
      </c>
      <c r="F147" s="126">
        <v>0</v>
      </c>
      <c r="G147" s="126">
        <v>33304</v>
      </c>
      <c r="H147" s="57">
        <f t="shared" si="5"/>
        <v>0</v>
      </c>
      <c r="I147" s="126">
        <v>33304</v>
      </c>
      <c r="J147" s="126">
        <v>36382</v>
      </c>
      <c r="K147" s="70"/>
      <c r="L147" s="70"/>
      <c r="M147" s="70"/>
      <c r="N147" s="65"/>
      <c r="O147" s="65"/>
      <c r="P147" s="65"/>
      <c r="Q147" s="65"/>
      <c r="R147" s="103"/>
    </row>
    <row r="148" spans="3:18" ht="13.5">
      <c r="C148" s="55" t="s">
        <v>229</v>
      </c>
      <c r="D148" s="55"/>
      <c r="E148" s="125" t="s">
        <v>35</v>
      </c>
      <c r="F148" s="126">
        <v>5000</v>
      </c>
      <c r="G148" s="126">
        <v>0</v>
      </c>
      <c r="H148" s="57">
        <f t="shared" si="5"/>
        <v>10000</v>
      </c>
      <c r="I148" s="126">
        <v>10000</v>
      </c>
      <c r="J148" s="126">
        <v>10000</v>
      </c>
      <c r="K148" s="70"/>
      <c r="L148" s="70"/>
      <c r="M148" s="70"/>
      <c r="N148" s="65"/>
      <c r="O148" s="65"/>
      <c r="P148" s="65"/>
      <c r="Q148" s="65"/>
      <c r="R148" s="103"/>
    </row>
    <row r="149" spans="3:18" ht="13.5">
      <c r="C149" s="55" t="s">
        <v>158</v>
      </c>
      <c r="D149" s="55"/>
      <c r="E149" s="125" t="s">
        <v>38</v>
      </c>
      <c r="F149" s="126">
        <v>10869.29</v>
      </c>
      <c r="G149" s="126">
        <v>22222.78</v>
      </c>
      <c r="H149" s="57">
        <f t="shared" si="5"/>
        <v>25734.980000000003</v>
      </c>
      <c r="I149" s="126">
        <v>47957.760000000002</v>
      </c>
      <c r="J149" s="126">
        <v>52390.080000000002</v>
      </c>
      <c r="K149" s="70"/>
      <c r="L149" s="70"/>
      <c r="M149" s="70"/>
      <c r="N149" s="65"/>
      <c r="O149" s="65"/>
      <c r="P149" s="65"/>
      <c r="Q149" s="65"/>
      <c r="R149" s="103"/>
    </row>
    <row r="150" spans="3:18" ht="13.5">
      <c r="C150" s="55" t="s">
        <v>39</v>
      </c>
      <c r="D150" s="55"/>
      <c r="E150" s="125" t="s">
        <v>40</v>
      </c>
      <c r="F150" s="126">
        <v>900</v>
      </c>
      <c r="G150" s="126">
        <v>1100</v>
      </c>
      <c r="H150" s="57">
        <f t="shared" si="5"/>
        <v>1300</v>
      </c>
      <c r="I150" s="126">
        <v>2400</v>
      </c>
      <c r="J150" s="126">
        <v>2400</v>
      </c>
      <c r="K150" s="70"/>
      <c r="L150" s="70"/>
      <c r="M150" s="70"/>
      <c r="N150" s="65"/>
      <c r="O150" s="65"/>
      <c r="P150" s="65"/>
      <c r="Q150" s="65"/>
      <c r="R150" s="103"/>
    </row>
    <row r="151" spans="3:18" ht="13.5">
      <c r="C151" s="55" t="s">
        <v>41</v>
      </c>
      <c r="D151" s="55"/>
      <c r="E151" s="125" t="s">
        <v>42</v>
      </c>
      <c r="F151" s="126">
        <v>1379.15</v>
      </c>
      <c r="G151" s="126">
        <v>2930.73</v>
      </c>
      <c r="H151" s="57">
        <f t="shared" si="5"/>
        <v>5062.2299999999996</v>
      </c>
      <c r="I151" s="126">
        <v>7992.96</v>
      </c>
      <c r="J151" s="126">
        <v>9823.14</v>
      </c>
      <c r="K151" s="70"/>
      <c r="L151" s="70"/>
      <c r="M151" s="70"/>
      <c r="N151" s="65"/>
      <c r="O151" s="65"/>
      <c r="P151" s="65"/>
      <c r="Q151" s="65"/>
      <c r="R151" s="103"/>
    </row>
    <row r="152" spans="3:18" ht="13.5">
      <c r="C152" s="55" t="s">
        <v>43</v>
      </c>
      <c r="D152" s="55"/>
      <c r="E152" s="125" t="s">
        <v>44</v>
      </c>
      <c r="F152" s="126">
        <v>900</v>
      </c>
      <c r="G152" s="126">
        <v>1100</v>
      </c>
      <c r="H152" s="57">
        <f t="shared" si="5"/>
        <v>1300</v>
      </c>
      <c r="I152" s="126">
        <v>2400</v>
      </c>
      <c r="J152" s="126">
        <v>2400</v>
      </c>
      <c r="K152" s="70"/>
      <c r="L152" s="70"/>
      <c r="M152" s="70"/>
      <c r="N152" s="65"/>
      <c r="O152" s="65"/>
      <c r="P152" s="65"/>
      <c r="Q152" s="65"/>
      <c r="R152" s="103"/>
    </row>
    <row r="153" spans="3:18" ht="13.5">
      <c r="C153" s="55" t="s">
        <v>230</v>
      </c>
      <c r="D153" s="55"/>
      <c r="E153" s="125" t="s">
        <v>46</v>
      </c>
      <c r="F153" s="126">
        <v>14000</v>
      </c>
      <c r="G153" s="126"/>
      <c r="H153" s="57">
        <f t="shared" si="5"/>
        <v>0</v>
      </c>
      <c r="I153" s="126"/>
      <c r="J153" s="126"/>
      <c r="K153" s="70"/>
      <c r="L153" s="70"/>
      <c r="M153" s="70"/>
      <c r="N153" s="65"/>
      <c r="O153" s="65"/>
      <c r="P153" s="65"/>
      <c r="Q153" s="65"/>
      <c r="R153" s="103"/>
    </row>
    <row r="154" spans="3:18" ht="13.5">
      <c r="C154" s="55" t="s">
        <v>161</v>
      </c>
      <c r="D154" s="55"/>
      <c r="E154" s="125" t="s">
        <v>46</v>
      </c>
      <c r="F154" s="126">
        <v>7000</v>
      </c>
      <c r="G154" s="126"/>
      <c r="H154" s="57">
        <f t="shared" si="5"/>
        <v>0</v>
      </c>
      <c r="I154" s="126"/>
      <c r="J154" s="126"/>
      <c r="K154" s="70"/>
      <c r="L154" s="70"/>
      <c r="M154" s="70"/>
      <c r="N154" s="65"/>
      <c r="O154" s="65"/>
      <c r="P154" s="65"/>
      <c r="Q154" s="65"/>
      <c r="R154" s="103"/>
    </row>
    <row r="155" spans="3:18" ht="13.5">
      <c r="C155" s="55" t="s">
        <v>45</v>
      </c>
      <c r="D155" s="55"/>
      <c r="E155" s="125" t="s">
        <v>46</v>
      </c>
      <c r="F155" s="126">
        <v>0</v>
      </c>
      <c r="G155" s="126">
        <v>0</v>
      </c>
      <c r="H155" s="57">
        <f t="shared" si="5"/>
        <v>10</v>
      </c>
      <c r="I155" s="126">
        <v>10</v>
      </c>
      <c r="J155" s="126">
        <v>10</v>
      </c>
      <c r="K155" s="70"/>
      <c r="L155" s="70"/>
      <c r="M155" s="70"/>
      <c r="N155" s="65"/>
      <c r="O155" s="65"/>
      <c r="P155" s="65"/>
      <c r="Q155" s="65"/>
      <c r="R155" s="103"/>
    </row>
    <row r="156" spans="3:18" ht="13.5">
      <c r="C156" s="55"/>
      <c r="D156" s="55"/>
      <c r="E156" s="127"/>
      <c r="F156" s="125"/>
      <c r="G156" s="124"/>
      <c r="H156" s="124"/>
      <c r="I156" s="124"/>
      <c r="J156" s="126"/>
      <c r="K156" s="70"/>
      <c r="L156" s="70"/>
      <c r="M156" s="70"/>
      <c r="N156" s="65"/>
      <c r="O156" s="65"/>
      <c r="P156" s="65"/>
      <c r="Q156" s="65"/>
      <c r="R156" s="103"/>
    </row>
    <row r="157" spans="3:18" ht="15">
      <c r="C157" s="118" t="s">
        <v>162</v>
      </c>
      <c r="D157" s="119"/>
      <c r="E157" s="128"/>
      <c r="F157" s="122">
        <f>SUM(F158:F169)</f>
        <v>0</v>
      </c>
      <c r="G157" s="122">
        <f>SUM(G158:G169)</f>
        <v>126710</v>
      </c>
      <c r="H157" s="122">
        <f>SUM(H158:H169)</f>
        <v>277253.90000000002</v>
      </c>
      <c r="I157" s="122">
        <f>SUM(I158:I169)</f>
        <v>403963.9</v>
      </c>
      <c r="J157" s="122">
        <f>SUM(J158:J169)</f>
        <v>444800</v>
      </c>
      <c r="K157" s="70"/>
      <c r="L157" s="70"/>
      <c r="M157" s="70"/>
      <c r="N157" s="65"/>
      <c r="O157" s="65"/>
      <c r="P157" s="65"/>
      <c r="Q157" s="65"/>
      <c r="R157" s="103"/>
    </row>
    <row r="158" spans="3:18" ht="15">
      <c r="C158" s="77"/>
      <c r="D158" s="123"/>
      <c r="E158" s="129"/>
      <c r="F158" s="130"/>
      <c r="G158" s="66"/>
      <c r="H158" s="131"/>
      <c r="I158" s="122"/>
      <c r="J158" s="122"/>
      <c r="K158" s="70"/>
      <c r="L158" s="70"/>
      <c r="M158" s="70"/>
      <c r="N158" s="65"/>
      <c r="O158" s="65"/>
      <c r="P158" s="65"/>
      <c r="Q158" s="65"/>
      <c r="R158" s="103"/>
    </row>
    <row r="159" spans="3:18" ht="13.5">
      <c r="C159" s="132" t="s">
        <v>231</v>
      </c>
      <c r="D159" s="132"/>
      <c r="E159" s="133" t="s">
        <v>51</v>
      </c>
      <c r="F159" s="134"/>
      <c r="G159" s="135">
        <v>4450</v>
      </c>
      <c r="H159" s="136">
        <f>SUM(I159-G159)</f>
        <v>5550</v>
      </c>
      <c r="I159" s="135">
        <v>10000</v>
      </c>
      <c r="J159" s="135">
        <v>20200</v>
      </c>
      <c r="K159" s="70"/>
      <c r="L159" s="70"/>
      <c r="M159" s="70"/>
      <c r="N159" s="65"/>
      <c r="O159" s="65"/>
      <c r="P159" s="65"/>
      <c r="Q159" s="65"/>
      <c r="R159" s="103"/>
    </row>
    <row r="160" spans="3:18" ht="13.5">
      <c r="C160" s="55" t="s">
        <v>52</v>
      </c>
      <c r="D160" s="132"/>
      <c r="E160" s="137" t="s">
        <v>53</v>
      </c>
      <c r="F160" s="134"/>
      <c r="G160" s="135"/>
      <c r="H160" s="136"/>
      <c r="I160" s="135"/>
      <c r="J160" s="135">
        <v>15000</v>
      </c>
      <c r="K160" s="70"/>
      <c r="L160" s="70"/>
      <c r="M160" s="70"/>
      <c r="N160" s="65"/>
      <c r="O160" s="65"/>
      <c r="P160" s="65"/>
      <c r="Q160" s="65"/>
      <c r="R160" s="103"/>
    </row>
    <row r="161" spans="3:18" ht="13.5">
      <c r="C161" s="132" t="s">
        <v>232</v>
      </c>
      <c r="D161" s="132"/>
      <c r="E161" s="133" t="s">
        <v>55</v>
      </c>
      <c r="F161" s="138"/>
      <c r="G161" s="126">
        <v>0</v>
      </c>
      <c r="H161" s="136">
        <f>SUM(I161-G161)</f>
        <v>5000</v>
      </c>
      <c r="I161" s="126">
        <v>5000</v>
      </c>
      <c r="J161" s="126">
        <v>10000</v>
      </c>
      <c r="K161" s="70"/>
      <c r="L161" s="70"/>
      <c r="M161" s="70"/>
      <c r="N161" s="65"/>
      <c r="O161" s="65"/>
      <c r="P161" s="65"/>
      <c r="Q161" s="65"/>
      <c r="R161" s="103"/>
    </row>
    <row r="162" spans="3:18" ht="13.5">
      <c r="C162" s="132" t="s">
        <v>233</v>
      </c>
      <c r="D162" s="132"/>
      <c r="E162" s="133" t="s">
        <v>61</v>
      </c>
      <c r="F162" s="126"/>
      <c r="G162" s="126"/>
      <c r="H162" s="136">
        <f>SUM(I162-G162)</f>
        <v>0</v>
      </c>
      <c r="I162" s="126">
        <v>0</v>
      </c>
      <c r="J162" s="126">
        <v>5000</v>
      </c>
      <c r="K162" s="70"/>
      <c r="L162" s="70"/>
      <c r="M162" s="70"/>
      <c r="N162" s="65"/>
      <c r="O162" s="65"/>
      <c r="P162" s="65"/>
      <c r="Q162" s="65"/>
      <c r="R162" s="103"/>
    </row>
    <row r="163" spans="3:18" ht="13.5">
      <c r="C163" s="132" t="s">
        <v>234</v>
      </c>
      <c r="D163" s="132"/>
      <c r="E163" s="133" t="s">
        <v>57</v>
      </c>
      <c r="F163" s="126"/>
      <c r="G163" s="126"/>
      <c r="H163" s="136">
        <f>SUM(I163-G163)</f>
        <v>0</v>
      </c>
      <c r="I163" s="126"/>
      <c r="J163" s="126">
        <v>20000</v>
      </c>
      <c r="K163" s="70"/>
      <c r="L163" s="70"/>
      <c r="M163" s="70"/>
      <c r="N163" s="65"/>
      <c r="O163" s="65"/>
      <c r="P163" s="65"/>
      <c r="Q163" s="65"/>
      <c r="R163" s="103"/>
    </row>
    <row r="164" spans="3:18" ht="13.5">
      <c r="C164" s="132" t="s">
        <v>235</v>
      </c>
      <c r="D164" s="132"/>
      <c r="E164" s="133" t="s">
        <v>65</v>
      </c>
      <c r="F164" s="126"/>
      <c r="G164" s="126">
        <v>3600</v>
      </c>
      <c r="H164" s="136">
        <f>SUM(I164-G164)</f>
        <v>3600</v>
      </c>
      <c r="I164" s="126">
        <v>7200</v>
      </c>
      <c r="J164" s="126">
        <v>9600</v>
      </c>
      <c r="K164" s="70"/>
      <c r="L164" s="70"/>
      <c r="M164" s="70"/>
      <c r="N164" s="65"/>
      <c r="O164" s="65"/>
      <c r="P164" s="65"/>
      <c r="Q164" s="65"/>
      <c r="R164" s="103"/>
    </row>
    <row r="165" spans="3:18" ht="13.5">
      <c r="C165" s="55" t="s">
        <v>68</v>
      </c>
      <c r="D165" s="132"/>
      <c r="E165" s="79" t="s">
        <v>69</v>
      </c>
      <c r="F165" s="126"/>
      <c r="G165" s="126"/>
      <c r="H165" s="136"/>
      <c r="I165" s="126"/>
      <c r="J165" s="126">
        <v>15000</v>
      </c>
      <c r="K165" s="70"/>
      <c r="L165" s="70"/>
      <c r="M165" s="70"/>
      <c r="N165" s="65"/>
      <c r="O165" s="65"/>
      <c r="P165" s="65"/>
      <c r="Q165" s="65"/>
      <c r="R165" s="103"/>
    </row>
    <row r="166" spans="3:18" ht="13.5">
      <c r="C166" s="55" t="s">
        <v>77</v>
      </c>
      <c r="D166" s="55"/>
      <c r="E166" s="56" t="s">
        <v>236</v>
      </c>
      <c r="F166" s="57"/>
      <c r="G166" s="58">
        <v>118660</v>
      </c>
      <c r="H166" s="136">
        <f>SUM(I166-G166)</f>
        <v>81340</v>
      </c>
      <c r="I166" s="58">
        <v>200000</v>
      </c>
      <c r="J166" s="58">
        <v>350000</v>
      </c>
      <c r="K166" s="70"/>
      <c r="L166" s="70"/>
      <c r="M166" s="70"/>
      <c r="N166" s="65"/>
      <c r="O166" s="65"/>
      <c r="P166" s="65"/>
      <c r="Q166" s="65"/>
      <c r="R166" s="103"/>
    </row>
    <row r="167" spans="3:18" ht="13.5">
      <c r="C167" s="55" t="s">
        <v>237</v>
      </c>
      <c r="D167" s="55"/>
      <c r="E167" s="139" t="s">
        <v>238</v>
      </c>
      <c r="F167" s="57"/>
      <c r="G167" s="58"/>
      <c r="H167" s="136">
        <f>SUM(I167-G167)</f>
        <v>0</v>
      </c>
      <c r="I167" s="58"/>
      <c r="J167" s="58"/>
      <c r="K167" s="70"/>
      <c r="L167" s="70"/>
      <c r="M167" s="70"/>
      <c r="N167" s="65"/>
      <c r="O167" s="65"/>
      <c r="P167" s="65"/>
      <c r="Q167" s="65"/>
      <c r="R167" s="103"/>
    </row>
    <row r="168" spans="3:18" ht="13.5">
      <c r="C168" s="140" t="s">
        <v>239</v>
      </c>
      <c r="D168" s="55"/>
      <c r="E168" s="139"/>
      <c r="F168" s="57"/>
      <c r="G168" s="58">
        <v>0</v>
      </c>
      <c r="H168" s="136">
        <f>SUM(I168-G168)</f>
        <v>181763.9</v>
      </c>
      <c r="I168" s="58">
        <v>181763.9</v>
      </c>
      <c r="J168" s="58"/>
      <c r="K168" s="70"/>
      <c r="L168" s="70"/>
      <c r="M168" s="70"/>
      <c r="N168" s="65"/>
      <c r="O168" s="65"/>
      <c r="P168" s="65"/>
      <c r="Q168" s="65"/>
      <c r="R168" s="103"/>
    </row>
    <row r="169" spans="3:18" ht="13.5">
      <c r="C169" s="55"/>
      <c r="D169" s="55"/>
      <c r="E169" s="56" t="s">
        <v>73</v>
      </c>
      <c r="F169" s="57"/>
      <c r="G169" s="58"/>
      <c r="H169" s="136">
        <f>SUM(I169-G169)</f>
        <v>0</v>
      </c>
      <c r="I169" s="58"/>
      <c r="J169" s="58"/>
      <c r="K169" s="70"/>
      <c r="L169" s="70"/>
      <c r="M169" s="70"/>
      <c r="N169" s="65"/>
      <c r="O169" s="65"/>
      <c r="P169" s="65"/>
      <c r="Q169" s="65"/>
      <c r="R169" s="103"/>
    </row>
    <row r="170" spans="3:18" ht="13.5">
      <c r="C170" s="55"/>
      <c r="D170" s="55"/>
      <c r="E170" s="56"/>
      <c r="F170" s="66"/>
      <c r="G170" s="66"/>
      <c r="H170" s="136">
        <f>SUM(I170-G170)</f>
        <v>0</v>
      </c>
      <c r="I170" s="66"/>
      <c r="J170" s="58"/>
      <c r="K170" s="70"/>
      <c r="L170" s="70"/>
      <c r="M170" s="70"/>
      <c r="N170" s="65"/>
      <c r="O170" s="65"/>
      <c r="P170" s="65"/>
      <c r="Q170" s="65"/>
      <c r="R170" s="103"/>
    </row>
    <row r="171" spans="3:18" ht="15">
      <c r="C171" s="141" t="s">
        <v>194</v>
      </c>
      <c r="D171" s="74"/>
      <c r="E171" s="142" t="s">
        <v>240</v>
      </c>
      <c r="F171" s="143">
        <f>SUM(F172:F177)</f>
        <v>0</v>
      </c>
      <c r="G171" s="143">
        <f>SUM(G172:G177)</f>
        <v>0</v>
      </c>
      <c r="H171" s="143">
        <f>SUM(H172:H177)</f>
        <v>66100</v>
      </c>
      <c r="I171" s="143">
        <f>SUM(I172:I177)</f>
        <v>66100</v>
      </c>
      <c r="J171" s="143">
        <f>SUM(J172:J177)</f>
        <v>25000</v>
      </c>
      <c r="K171" s="70"/>
      <c r="L171" s="70"/>
      <c r="M171" s="70"/>
      <c r="N171" s="65"/>
      <c r="O171" s="65"/>
      <c r="P171" s="65"/>
      <c r="Q171" s="65"/>
      <c r="R171" s="103"/>
    </row>
    <row r="172" spans="3:18" ht="6.95" customHeight="1">
      <c r="C172" s="55"/>
      <c r="D172" s="55"/>
      <c r="E172" s="56"/>
      <c r="F172" s="57"/>
      <c r="G172" s="58"/>
      <c r="H172" s="136">
        <f>SUM(I172-G172)</f>
        <v>0</v>
      </c>
      <c r="I172" s="58"/>
      <c r="J172" s="58"/>
      <c r="K172" s="70"/>
      <c r="L172" s="70"/>
      <c r="M172" s="70"/>
      <c r="N172" s="65"/>
      <c r="O172" s="65"/>
      <c r="P172" s="65"/>
      <c r="Q172" s="65"/>
      <c r="R172" s="103"/>
    </row>
    <row r="173" spans="3:18" ht="13.5">
      <c r="C173" s="55" t="s">
        <v>241</v>
      </c>
      <c r="D173" s="55"/>
      <c r="E173" s="79" t="s">
        <v>196</v>
      </c>
      <c r="F173" s="136"/>
      <c r="G173" s="144"/>
      <c r="H173" s="136"/>
      <c r="I173" s="144"/>
      <c r="J173" s="144">
        <v>15000</v>
      </c>
      <c r="K173" s="70"/>
      <c r="L173" s="70"/>
      <c r="M173" s="70"/>
      <c r="N173" s="65"/>
      <c r="O173" s="65"/>
      <c r="P173" s="65"/>
      <c r="Q173" s="65"/>
      <c r="R173" s="103"/>
    </row>
    <row r="174" spans="3:18" ht="13.5">
      <c r="C174" s="55" t="s">
        <v>219</v>
      </c>
      <c r="D174" s="55"/>
      <c r="E174" s="79" t="s">
        <v>196</v>
      </c>
      <c r="F174" s="136"/>
      <c r="G174" s="144"/>
      <c r="H174" s="136"/>
      <c r="I174" s="144"/>
      <c r="J174" s="144">
        <v>10000</v>
      </c>
      <c r="K174" s="70"/>
      <c r="L174" s="70"/>
      <c r="M174" s="70"/>
      <c r="N174" s="65"/>
      <c r="O174" s="65"/>
      <c r="P174" s="65"/>
      <c r="Q174" s="65"/>
      <c r="R174" s="103"/>
    </row>
    <row r="175" spans="3:18" ht="13.5">
      <c r="C175" s="55" t="s">
        <v>242</v>
      </c>
      <c r="D175" s="55"/>
      <c r="E175" s="79" t="s">
        <v>200</v>
      </c>
      <c r="F175" s="136"/>
      <c r="G175" s="144">
        <v>0</v>
      </c>
      <c r="H175" s="136">
        <f>SUM(I175-G175)</f>
        <v>45000</v>
      </c>
      <c r="I175" s="144">
        <v>45000</v>
      </c>
      <c r="J175" s="144"/>
      <c r="K175" s="70"/>
      <c r="L175" s="70"/>
      <c r="M175" s="70"/>
      <c r="N175" s="65"/>
      <c r="O175" s="65"/>
      <c r="P175" s="65"/>
      <c r="Q175" s="65"/>
      <c r="R175" s="103"/>
    </row>
    <row r="176" spans="3:18" ht="13.5">
      <c r="C176" s="55" t="s">
        <v>216</v>
      </c>
      <c r="D176" s="55"/>
      <c r="E176" s="79" t="s">
        <v>196</v>
      </c>
      <c r="F176" s="136"/>
      <c r="G176" s="144">
        <v>0</v>
      </c>
      <c r="H176" s="136">
        <f>SUM(I176-G176)</f>
        <v>6000</v>
      </c>
      <c r="I176" s="144">
        <v>6000</v>
      </c>
      <c r="J176" s="144"/>
      <c r="K176" s="70"/>
      <c r="L176" s="70"/>
      <c r="M176" s="70"/>
      <c r="N176" s="65"/>
      <c r="O176" s="65"/>
      <c r="P176" s="65"/>
      <c r="Q176" s="65"/>
      <c r="R176" s="103"/>
    </row>
    <row r="177" spans="1:18" ht="13.5">
      <c r="C177" s="55" t="s">
        <v>243</v>
      </c>
      <c r="D177" s="55"/>
      <c r="E177" s="56"/>
      <c r="F177" s="136"/>
      <c r="G177" s="144">
        <v>0</v>
      </c>
      <c r="H177" s="136">
        <f>SUM(I177-G177)</f>
        <v>15100</v>
      </c>
      <c r="I177" s="144">
        <v>15100</v>
      </c>
      <c r="J177" s="144"/>
      <c r="K177" s="70"/>
      <c r="L177" s="70"/>
      <c r="M177" s="70"/>
      <c r="N177" s="65"/>
      <c r="O177" s="65"/>
      <c r="P177" s="65"/>
      <c r="Q177" s="65"/>
      <c r="R177" s="103"/>
    </row>
    <row r="178" spans="1:18" ht="15">
      <c r="C178" s="88"/>
      <c r="D178" s="145" t="s">
        <v>220</v>
      </c>
      <c r="E178" s="56"/>
      <c r="F178" s="146">
        <f>SUM(F138+F157+F171)</f>
        <v>170092.94</v>
      </c>
      <c r="G178" s="146">
        <f>SUM(G138+G157+G171)</f>
        <v>400712.55999999994</v>
      </c>
      <c r="H178" s="146">
        <f>SUM(H138+H157+H171)</f>
        <v>685968.06</v>
      </c>
      <c r="I178" s="146">
        <f>SUM(I138+I157+I171)</f>
        <v>1086680.6200000001</v>
      </c>
      <c r="J178" s="146">
        <f>SUM(J138+J157+J171)</f>
        <v>1135771.22</v>
      </c>
      <c r="K178" s="70"/>
      <c r="L178" s="70"/>
      <c r="M178" s="70"/>
      <c r="N178" s="65"/>
      <c r="O178" s="65"/>
      <c r="P178" s="65"/>
      <c r="Q178" s="65"/>
      <c r="R178" s="103"/>
    </row>
    <row r="179" spans="1:18" ht="15">
      <c r="C179" s="74"/>
      <c r="D179" s="35"/>
      <c r="E179" s="147"/>
      <c r="F179" s="148"/>
      <c r="G179" s="148"/>
      <c r="H179" s="148"/>
      <c r="I179" s="148"/>
      <c r="J179" s="148"/>
      <c r="K179" s="70"/>
      <c r="L179" s="70"/>
      <c r="M179" s="70"/>
      <c r="N179" s="65"/>
      <c r="O179" s="65"/>
      <c r="P179" s="65"/>
      <c r="Q179" s="65"/>
      <c r="R179" s="103"/>
    </row>
    <row r="180" spans="1:18" ht="15">
      <c r="C180" s="74"/>
      <c r="D180" s="35"/>
      <c r="E180" s="147"/>
      <c r="F180" s="148"/>
      <c r="G180" s="148"/>
      <c r="H180" s="148"/>
      <c r="I180" s="148"/>
      <c r="J180" s="148"/>
      <c r="K180" s="70"/>
      <c r="L180" s="70"/>
      <c r="M180" s="70"/>
      <c r="N180" s="65"/>
      <c r="O180" s="65"/>
      <c r="P180" s="65"/>
      <c r="Q180" s="65"/>
      <c r="R180" s="103"/>
    </row>
    <row r="181" spans="1:18">
      <c r="K181" s="70"/>
      <c r="L181" s="70"/>
      <c r="M181" s="70"/>
      <c r="N181" s="65"/>
      <c r="O181" s="65"/>
      <c r="P181" s="65"/>
      <c r="Q181" s="65"/>
      <c r="R181" s="103"/>
    </row>
    <row r="182" spans="1:18" ht="15">
      <c r="D182" s="74" t="s">
        <v>221</v>
      </c>
      <c r="E182" s="104"/>
      <c r="F182" s="104" t="s">
        <v>222</v>
      </c>
      <c r="G182" s="102"/>
      <c r="H182" s="104" t="s">
        <v>223</v>
      </c>
      <c r="I182" s="105"/>
      <c r="J182" s="102"/>
      <c r="K182" s="70"/>
      <c r="L182" s="70"/>
      <c r="M182" s="70"/>
      <c r="N182" s="65"/>
      <c r="O182" s="65"/>
      <c r="P182" s="65"/>
      <c r="Q182" s="65"/>
      <c r="R182" s="103"/>
    </row>
    <row r="183" spans="1:18" ht="15">
      <c r="D183" s="74"/>
      <c r="E183" s="104"/>
      <c r="F183" s="104"/>
      <c r="G183" s="102"/>
      <c r="H183" s="104"/>
      <c r="I183" s="105"/>
      <c r="J183" s="102"/>
      <c r="K183" s="70"/>
      <c r="L183" s="70"/>
      <c r="M183" s="70"/>
      <c r="N183" s="65"/>
      <c r="O183" s="65"/>
      <c r="P183" s="65"/>
      <c r="Q183" s="65"/>
      <c r="R183" s="103"/>
    </row>
    <row r="184" spans="1:18">
      <c r="D184" s="74"/>
      <c r="E184" s="104"/>
      <c r="F184" s="104"/>
      <c r="G184" s="105"/>
      <c r="H184" s="104"/>
      <c r="I184" s="105"/>
      <c r="J184" s="105"/>
      <c r="K184" s="70"/>
      <c r="L184" s="70"/>
      <c r="M184" s="70"/>
      <c r="N184" s="65"/>
      <c r="O184" s="65"/>
      <c r="P184" s="65"/>
      <c r="Q184" s="65"/>
      <c r="R184" s="103"/>
    </row>
    <row r="185" spans="1:18">
      <c r="D185" s="35" t="s">
        <v>562</v>
      </c>
      <c r="E185" s="107"/>
      <c r="F185" s="107" t="s">
        <v>563</v>
      </c>
      <c r="G185" s="149"/>
      <c r="H185" s="550" t="s">
        <v>559</v>
      </c>
      <c r="I185" s="550"/>
      <c r="J185" s="550"/>
      <c r="K185" s="107"/>
      <c r="L185" s="70"/>
      <c r="M185" s="70"/>
      <c r="N185" s="65"/>
      <c r="O185" s="65"/>
      <c r="P185" s="65"/>
      <c r="Q185" s="65"/>
      <c r="R185" s="103"/>
    </row>
    <row r="186" spans="1:18">
      <c r="A186" s="150"/>
      <c r="D186" s="100" t="s">
        <v>244</v>
      </c>
      <c r="E186" s="34"/>
      <c r="F186" s="34" t="s">
        <v>245</v>
      </c>
      <c r="G186" s="109"/>
      <c r="H186" s="109" t="s">
        <v>226</v>
      </c>
      <c r="I186" s="34"/>
      <c r="J186" s="34"/>
      <c r="K186" s="70"/>
      <c r="L186" s="70"/>
      <c r="M186" s="70"/>
      <c r="N186" s="65"/>
      <c r="O186" s="65"/>
      <c r="P186" s="65"/>
      <c r="Q186" s="65"/>
      <c r="R186" s="103"/>
    </row>
    <row r="187" spans="1:18">
      <c r="A187" s="150"/>
      <c r="D187" s="100"/>
      <c r="E187" s="34"/>
      <c r="F187" s="34"/>
      <c r="G187" s="109"/>
      <c r="H187" s="109"/>
      <c r="I187" s="34"/>
      <c r="J187" s="34"/>
      <c r="K187" s="70"/>
      <c r="L187" s="70"/>
      <c r="M187" s="70"/>
      <c r="N187" s="65"/>
      <c r="O187" s="65"/>
      <c r="P187" s="65"/>
      <c r="Q187" s="65"/>
      <c r="R187" s="103"/>
    </row>
    <row r="188" spans="1:18">
      <c r="A188" s="150"/>
      <c r="D188" s="100"/>
      <c r="E188" s="34"/>
      <c r="F188" s="34"/>
      <c r="G188" s="109"/>
      <c r="H188" s="109"/>
      <c r="I188" s="34"/>
      <c r="J188" s="34"/>
      <c r="K188" s="70"/>
      <c r="L188" s="70"/>
      <c r="M188" s="70"/>
      <c r="N188" s="65"/>
      <c r="O188" s="65"/>
      <c r="P188" s="65"/>
      <c r="Q188" s="65"/>
      <c r="R188" s="103"/>
    </row>
    <row r="189" spans="1:18">
      <c r="A189" s="150"/>
      <c r="D189" s="100"/>
      <c r="E189" s="34"/>
      <c r="F189" s="34"/>
      <c r="G189" s="109"/>
      <c r="H189" s="109"/>
      <c r="I189" s="34"/>
      <c r="J189" s="34"/>
      <c r="K189" s="70"/>
      <c r="L189" s="70"/>
      <c r="M189" s="70"/>
      <c r="N189" s="65"/>
      <c r="O189" s="65"/>
      <c r="P189" s="65"/>
      <c r="Q189" s="65"/>
      <c r="R189" s="103"/>
    </row>
    <row r="190" spans="1:18">
      <c r="A190" s="150"/>
      <c r="D190" s="100"/>
      <c r="E190" s="34"/>
      <c r="F190" s="34"/>
      <c r="G190" s="109"/>
      <c r="H190" s="109"/>
      <c r="I190" s="34"/>
      <c r="J190" s="34"/>
      <c r="K190" s="70"/>
      <c r="L190" s="70"/>
      <c r="M190" s="70"/>
      <c r="N190" s="65"/>
      <c r="O190" s="65"/>
      <c r="P190" s="65"/>
      <c r="Q190" s="65"/>
      <c r="R190" s="103"/>
    </row>
    <row r="191" spans="1:18">
      <c r="A191" s="150"/>
      <c r="D191" s="100"/>
      <c r="E191" s="34"/>
      <c r="F191" s="34"/>
      <c r="G191" s="109"/>
      <c r="H191" s="109"/>
      <c r="I191" s="34"/>
      <c r="J191" s="34"/>
      <c r="K191" s="70"/>
      <c r="L191" s="70"/>
      <c r="M191" s="70"/>
      <c r="N191" s="65"/>
      <c r="O191" s="65"/>
      <c r="P191" s="65"/>
      <c r="Q191" s="65"/>
      <c r="R191" s="103"/>
    </row>
    <row r="192" spans="1:18">
      <c r="A192" s="150"/>
      <c r="D192" s="100"/>
      <c r="E192" s="34"/>
      <c r="F192" s="34"/>
      <c r="G192" s="109"/>
      <c r="H192" s="109"/>
      <c r="I192" s="34"/>
      <c r="J192" s="34"/>
      <c r="K192" s="70"/>
      <c r="L192" s="70"/>
      <c r="M192" s="70"/>
      <c r="N192" s="65"/>
      <c r="O192" s="65"/>
      <c r="P192" s="65"/>
      <c r="Q192" s="65"/>
      <c r="R192" s="103"/>
    </row>
    <row r="193" spans="1:18">
      <c r="A193" s="150"/>
      <c r="D193" s="100"/>
      <c r="E193" s="34"/>
      <c r="F193" s="34"/>
      <c r="G193" s="109"/>
      <c r="H193" s="109"/>
      <c r="I193" s="34"/>
      <c r="J193" s="34"/>
      <c r="K193" s="70"/>
      <c r="L193" s="70"/>
      <c r="M193" s="70"/>
      <c r="N193" s="65"/>
      <c r="O193" s="65"/>
      <c r="P193" s="65"/>
      <c r="Q193" s="65"/>
      <c r="R193" s="103"/>
    </row>
    <row r="194" spans="1:18">
      <c r="A194" s="150"/>
      <c r="D194" s="100"/>
      <c r="E194" s="34"/>
      <c r="F194" s="34"/>
      <c r="G194" s="109"/>
      <c r="H194" s="109"/>
      <c r="I194" s="34"/>
      <c r="J194" s="34"/>
      <c r="K194" s="70"/>
      <c r="L194" s="70"/>
      <c r="M194" s="70"/>
      <c r="N194" s="65"/>
      <c r="O194" s="65"/>
      <c r="P194" s="65"/>
      <c r="Q194" s="65"/>
      <c r="R194" s="103"/>
    </row>
    <row r="195" spans="1:18">
      <c r="A195" s="150"/>
      <c r="D195" s="100"/>
      <c r="E195" s="34"/>
      <c r="F195" s="34"/>
      <c r="G195" s="109"/>
      <c r="H195" s="109"/>
      <c r="I195" s="34"/>
      <c r="J195" s="34"/>
      <c r="K195" s="70"/>
      <c r="L195" s="70"/>
      <c r="M195" s="70"/>
      <c r="N195" s="65"/>
      <c r="O195" s="65"/>
      <c r="P195" s="65"/>
      <c r="Q195" s="65"/>
      <c r="R195" s="103"/>
    </row>
    <row r="196" spans="1:18">
      <c r="A196" s="150"/>
      <c r="D196" s="100"/>
      <c r="E196" s="34"/>
      <c r="F196" s="34"/>
      <c r="G196" s="109"/>
      <c r="H196" s="109"/>
      <c r="I196" s="34"/>
      <c r="J196" s="34"/>
      <c r="K196" s="70"/>
      <c r="L196" s="70"/>
      <c r="M196" s="70"/>
      <c r="N196" s="65"/>
      <c r="O196" s="65"/>
      <c r="P196" s="65"/>
      <c r="Q196" s="65"/>
      <c r="R196" s="103"/>
    </row>
    <row r="197" spans="1:18">
      <c r="A197" s="150"/>
      <c r="D197" s="100"/>
      <c r="E197" s="34"/>
      <c r="F197" s="34"/>
      <c r="G197" s="109"/>
      <c r="H197" s="109"/>
      <c r="I197" s="34"/>
      <c r="J197" s="34"/>
      <c r="K197" s="70"/>
      <c r="L197" s="70"/>
      <c r="M197" s="70"/>
      <c r="N197" s="65"/>
      <c r="O197" s="65"/>
      <c r="P197" s="65"/>
      <c r="Q197" s="65"/>
      <c r="R197" s="103"/>
    </row>
    <row r="198" spans="1:18">
      <c r="A198" s="150"/>
      <c r="D198" s="100"/>
      <c r="E198" s="34"/>
      <c r="F198" s="34"/>
      <c r="G198" s="109"/>
      <c r="H198" s="109"/>
      <c r="I198" s="34"/>
      <c r="J198" s="34"/>
      <c r="K198" s="70"/>
      <c r="L198" s="70"/>
      <c r="M198" s="70"/>
      <c r="N198" s="65"/>
      <c r="O198" s="65"/>
      <c r="P198" s="65"/>
      <c r="Q198" s="65"/>
      <c r="R198" s="103"/>
    </row>
    <row r="199" spans="1:18">
      <c r="A199" s="150"/>
      <c r="D199" s="100"/>
      <c r="E199" s="34"/>
      <c r="F199" s="34"/>
      <c r="G199" s="109"/>
      <c r="H199" s="109"/>
      <c r="I199" s="34"/>
      <c r="J199" s="34"/>
      <c r="K199" s="70"/>
      <c r="L199" s="70"/>
      <c r="M199" s="70"/>
      <c r="N199" s="65"/>
      <c r="O199" s="65"/>
      <c r="P199" s="65"/>
      <c r="Q199" s="65"/>
      <c r="R199" s="103"/>
    </row>
    <row r="200" spans="1:18">
      <c r="A200" s="150"/>
      <c r="D200" s="100"/>
      <c r="E200" s="34"/>
      <c r="F200" s="34"/>
      <c r="G200" s="109"/>
      <c r="H200" s="109"/>
      <c r="I200" s="34"/>
      <c r="J200" s="151">
        <v>3</v>
      </c>
      <c r="K200" s="70"/>
      <c r="L200" s="70"/>
      <c r="M200" s="70"/>
      <c r="N200" s="65"/>
      <c r="O200" s="65"/>
      <c r="P200" s="65"/>
      <c r="Q200" s="65"/>
      <c r="R200" s="103"/>
    </row>
    <row r="201" spans="1:18">
      <c r="B201" s="74"/>
      <c r="C201" s="74"/>
      <c r="D201" s="100"/>
      <c r="E201" s="109"/>
      <c r="F201" s="109"/>
      <c r="G201" s="109"/>
      <c r="H201" s="109"/>
      <c r="I201" s="109"/>
      <c r="J201" s="109"/>
      <c r="K201" s="70"/>
      <c r="L201" s="70"/>
      <c r="M201" s="70"/>
      <c r="N201" s="65"/>
      <c r="O201" s="65"/>
      <c r="P201" s="65"/>
      <c r="Q201" s="65"/>
      <c r="R201" s="103"/>
    </row>
    <row r="202" spans="1:18">
      <c r="A202" s="536" t="s">
        <v>143</v>
      </c>
      <c r="B202" s="536"/>
      <c r="C202" s="536"/>
      <c r="D202" s="536"/>
      <c r="E202" s="536"/>
      <c r="F202" s="536"/>
      <c r="G202" s="536"/>
      <c r="H202" s="536"/>
      <c r="I202" s="536"/>
      <c r="J202" s="536"/>
      <c r="K202" s="70"/>
      <c r="L202" s="70"/>
      <c r="M202" s="70"/>
      <c r="N202" s="65"/>
      <c r="O202" s="65"/>
      <c r="P202" s="65"/>
      <c r="Q202" s="65"/>
      <c r="R202" s="103"/>
    </row>
    <row r="203" spans="1:18">
      <c r="A203" s="152"/>
      <c r="B203" s="111"/>
      <c r="C203" s="111"/>
      <c r="D203" s="111"/>
      <c r="E203" s="152"/>
      <c r="F203" s="152"/>
      <c r="G203" s="152"/>
      <c r="H203" s="152"/>
      <c r="I203" s="152"/>
      <c r="J203" s="152"/>
      <c r="K203" s="70"/>
      <c r="L203" s="70"/>
      <c r="M203" s="70"/>
      <c r="N203" s="65"/>
      <c r="O203" s="65"/>
      <c r="P203" s="65"/>
      <c r="Q203" s="65"/>
      <c r="R203" s="103"/>
    </row>
    <row r="204" spans="1:18">
      <c r="K204" s="70"/>
      <c r="L204" s="70"/>
      <c r="M204" s="70"/>
      <c r="N204" s="65"/>
      <c r="O204" s="65"/>
      <c r="P204" s="65"/>
      <c r="Q204" s="65"/>
      <c r="R204" s="103"/>
    </row>
    <row r="205" spans="1:18">
      <c r="A205" s="32" t="s">
        <v>246</v>
      </c>
      <c r="B205" s="111"/>
      <c r="C205" s="111"/>
      <c r="D205" s="111"/>
      <c r="E205" s="152"/>
      <c r="F205" s="152"/>
      <c r="G205" s="152"/>
      <c r="H205" s="152"/>
      <c r="J205" s="114"/>
      <c r="K205" s="70"/>
      <c r="L205" s="70"/>
      <c r="M205" s="70"/>
      <c r="N205" s="65"/>
      <c r="O205" s="65"/>
      <c r="P205" s="65"/>
      <c r="Q205" s="65"/>
      <c r="R205" s="103"/>
    </row>
    <row r="206" spans="1:18">
      <c r="A206" s="32"/>
      <c r="B206" s="111"/>
      <c r="C206" s="111"/>
      <c r="D206" s="111"/>
      <c r="E206" s="152"/>
      <c r="F206" s="152"/>
      <c r="G206" s="152"/>
      <c r="H206" s="152"/>
      <c r="J206" s="114"/>
      <c r="K206" s="70"/>
      <c r="L206" s="70"/>
      <c r="M206" s="70"/>
      <c r="N206" s="65"/>
      <c r="O206" s="65"/>
      <c r="P206" s="65"/>
      <c r="Q206" s="65"/>
      <c r="R206" s="103"/>
    </row>
    <row r="207" spans="1:18" ht="12.75" customHeight="1">
      <c r="B207" s="551" t="s">
        <v>145</v>
      </c>
      <c r="C207" s="552"/>
      <c r="D207" s="553"/>
      <c r="E207" s="557" t="s">
        <v>146</v>
      </c>
      <c r="F207" s="559" t="s">
        <v>147</v>
      </c>
      <c r="G207" s="561" t="s">
        <v>148</v>
      </c>
      <c r="H207" s="562"/>
      <c r="I207" s="563"/>
      <c r="J207" s="559" t="s">
        <v>149</v>
      </c>
      <c r="K207" s="70"/>
      <c r="L207" s="70"/>
      <c r="M207" s="70"/>
      <c r="N207" s="65"/>
      <c r="O207" s="65"/>
      <c r="P207" s="65"/>
      <c r="Q207" s="65"/>
      <c r="R207" s="103"/>
    </row>
    <row r="208" spans="1:18" ht="36" customHeight="1">
      <c r="B208" s="554"/>
      <c r="C208" s="555"/>
      <c r="D208" s="556"/>
      <c r="E208" s="558"/>
      <c r="F208" s="560"/>
      <c r="G208" s="116" t="s">
        <v>150</v>
      </c>
      <c r="H208" s="116" t="s">
        <v>151</v>
      </c>
      <c r="I208" s="117" t="s">
        <v>7</v>
      </c>
      <c r="J208" s="560"/>
      <c r="K208" s="70"/>
      <c r="L208" s="70"/>
      <c r="M208" s="70"/>
      <c r="N208" s="65"/>
      <c r="O208" s="65"/>
      <c r="P208" s="65"/>
      <c r="Q208" s="65"/>
      <c r="R208" s="103"/>
    </row>
    <row r="209" spans="2:18">
      <c r="B209" s="153"/>
      <c r="C209" s="154"/>
      <c r="D209" s="155"/>
      <c r="E209" s="156"/>
      <c r="F209" s="157"/>
      <c r="G209" s="158"/>
      <c r="H209" s="157"/>
      <c r="I209" s="158"/>
      <c r="J209" s="157"/>
      <c r="K209" s="70"/>
      <c r="L209" s="70"/>
      <c r="M209" s="70"/>
      <c r="N209" s="65"/>
      <c r="O209" s="65"/>
      <c r="P209" s="65"/>
      <c r="Q209" s="65"/>
      <c r="R209" s="103"/>
    </row>
    <row r="210" spans="2:18" ht="15">
      <c r="B210" s="45" t="s">
        <v>152</v>
      </c>
      <c r="C210" s="46"/>
      <c r="D210" s="47"/>
      <c r="E210" s="159" t="s">
        <v>247</v>
      </c>
      <c r="F210" s="160">
        <f>SUM(F212:F227)</f>
        <v>9600</v>
      </c>
      <c r="G210" s="160">
        <f>SUM(G212:G227)</f>
        <v>2400</v>
      </c>
      <c r="H210" s="160">
        <f>SUM(H212:H227)</f>
        <v>7200</v>
      </c>
      <c r="I210" s="160">
        <f>SUM(I212:I227)</f>
        <v>9600</v>
      </c>
      <c r="J210" s="160">
        <f>SUM(J212:J227)</f>
        <v>331757.97000000003</v>
      </c>
      <c r="K210" s="70"/>
      <c r="L210" s="70"/>
      <c r="M210" s="70"/>
      <c r="N210" s="65"/>
      <c r="O210" s="65"/>
      <c r="P210" s="65"/>
      <c r="Q210" s="65"/>
      <c r="R210" s="103"/>
    </row>
    <row r="211" spans="2:18" ht="15">
      <c r="B211" s="55"/>
      <c r="C211" s="55"/>
      <c r="D211" s="55"/>
      <c r="E211" s="161"/>
      <c r="F211" s="162"/>
      <c r="G211" s="127"/>
      <c r="H211" s="163"/>
      <c r="I211" s="164"/>
      <c r="J211" s="165"/>
      <c r="K211" s="70"/>
      <c r="L211" s="70"/>
      <c r="M211" s="70"/>
      <c r="N211" s="65"/>
      <c r="O211" s="65"/>
      <c r="P211" s="65"/>
      <c r="Q211" s="65"/>
      <c r="R211" s="103"/>
    </row>
    <row r="212" spans="2:18" ht="15" customHeight="1">
      <c r="B212" s="55"/>
      <c r="C212" s="55" t="s">
        <v>14</v>
      </c>
      <c r="D212" s="55"/>
      <c r="E212" s="125" t="s">
        <v>15</v>
      </c>
      <c r="F212" s="162"/>
      <c r="G212" s="127"/>
      <c r="H212" s="166"/>
      <c r="I212" s="164"/>
      <c r="J212" s="167">
        <v>213684</v>
      </c>
      <c r="K212" s="70"/>
      <c r="L212" s="70"/>
      <c r="M212" s="70"/>
      <c r="N212" s="65"/>
      <c r="O212" s="65"/>
      <c r="P212" s="65"/>
      <c r="Q212" s="65"/>
      <c r="R212" s="103"/>
    </row>
    <row r="213" spans="2:18" ht="15" customHeight="1">
      <c r="B213" s="55"/>
      <c r="C213" s="55" t="s">
        <v>16</v>
      </c>
      <c r="D213" s="55"/>
      <c r="E213" s="125" t="s">
        <v>17</v>
      </c>
      <c r="F213" s="162"/>
      <c r="G213" s="127"/>
      <c r="H213" s="166"/>
      <c r="I213" s="164"/>
      <c r="J213" s="167">
        <v>24000</v>
      </c>
      <c r="K213" s="70"/>
      <c r="L213" s="70"/>
      <c r="M213" s="70"/>
      <c r="N213" s="65"/>
      <c r="O213" s="65"/>
      <c r="P213" s="65"/>
      <c r="Q213" s="65"/>
      <c r="R213" s="103"/>
    </row>
    <row r="214" spans="2:18" ht="15" customHeight="1">
      <c r="B214" s="55"/>
      <c r="C214" s="55" t="s">
        <v>18</v>
      </c>
      <c r="D214" s="55"/>
      <c r="E214" s="125" t="s">
        <v>154</v>
      </c>
      <c r="F214" s="162"/>
      <c r="G214" s="127"/>
      <c r="H214" s="166"/>
      <c r="I214" s="164"/>
      <c r="J214" s="167">
        <v>0</v>
      </c>
      <c r="K214" s="70"/>
      <c r="L214" s="70"/>
      <c r="M214" s="70"/>
      <c r="N214" s="65"/>
      <c r="O214" s="65"/>
      <c r="P214" s="65"/>
      <c r="Q214" s="65"/>
      <c r="R214" s="103"/>
    </row>
    <row r="215" spans="2:18" ht="15" customHeight="1">
      <c r="B215" s="55"/>
      <c r="C215" s="55" t="s">
        <v>20</v>
      </c>
      <c r="D215" s="55"/>
      <c r="E215" s="125" t="s">
        <v>21</v>
      </c>
      <c r="F215" s="162"/>
      <c r="G215" s="127"/>
      <c r="H215" s="166"/>
      <c r="I215" s="164"/>
      <c r="J215" s="167">
        <v>6000</v>
      </c>
      <c r="K215" s="70"/>
      <c r="L215" s="70"/>
      <c r="M215" s="70"/>
      <c r="N215" s="65"/>
      <c r="O215" s="65"/>
      <c r="P215" s="65"/>
      <c r="Q215" s="65"/>
      <c r="R215" s="103"/>
    </row>
    <row r="216" spans="2:18" ht="15" customHeight="1">
      <c r="B216" s="55"/>
      <c r="C216" s="55" t="s">
        <v>26</v>
      </c>
      <c r="D216" s="55"/>
      <c r="E216" s="125" t="s">
        <v>27</v>
      </c>
      <c r="F216" s="168">
        <v>9600</v>
      </c>
      <c r="G216" s="161">
        <v>2400</v>
      </c>
      <c r="H216" s="166">
        <f t="shared" ref="H216" si="6">I216-G216</f>
        <v>7200</v>
      </c>
      <c r="I216" s="169">
        <v>9600</v>
      </c>
      <c r="J216" s="167">
        <v>9600</v>
      </c>
      <c r="K216" s="70"/>
      <c r="L216" s="70"/>
      <c r="M216" s="70"/>
      <c r="N216" s="65"/>
      <c r="O216" s="65"/>
      <c r="P216" s="65"/>
      <c r="Q216" s="65"/>
      <c r="R216" s="103"/>
    </row>
    <row r="217" spans="2:18" ht="15" customHeight="1">
      <c r="B217" s="55"/>
      <c r="C217" s="55" t="s">
        <v>155</v>
      </c>
      <c r="D217" s="55"/>
      <c r="E217" s="125" t="s">
        <v>31</v>
      </c>
      <c r="F217" s="162"/>
      <c r="G217" s="127"/>
      <c r="H217" s="166"/>
      <c r="I217" s="164"/>
      <c r="J217" s="167">
        <v>17807</v>
      </c>
      <c r="K217" s="70"/>
      <c r="L217" s="70"/>
      <c r="M217" s="70"/>
      <c r="N217" s="65"/>
      <c r="O217" s="65"/>
      <c r="P217" s="65"/>
      <c r="Q217" s="65"/>
      <c r="R217" s="103"/>
    </row>
    <row r="218" spans="2:18" ht="15" customHeight="1">
      <c r="B218" s="55"/>
      <c r="C218" s="55" t="s">
        <v>32</v>
      </c>
      <c r="D218" s="55"/>
      <c r="E218" s="125" t="s">
        <v>33</v>
      </c>
      <c r="F218" s="162"/>
      <c r="G218" s="127"/>
      <c r="H218" s="166"/>
      <c r="I218" s="164"/>
      <c r="J218" s="167">
        <v>5000</v>
      </c>
      <c r="K218" s="70"/>
      <c r="L218" s="70"/>
      <c r="M218" s="70"/>
      <c r="N218" s="65"/>
      <c r="O218" s="65"/>
      <c r="P218" s="65"/>
      <c r="Q218" s="65"/>
      <c r="R218" s="103"/>
    </row>
    <row r="219" spans="2:18" ht="15" customHeight="1">
      <c r="B219" s="55"/>
      <c r="C219" s="55" t="s">
        <v>156</v>
      </c>
      <c r="D219" s="55"/>
      <c r="E219" s="125" t="s">
        <v>228</v>
      </c>
      <c r="F219" s="162"/>
      <c r="G219" s="127"/>
      <c r="H219" s="166"/>
      <c r="I219" s="164"/>
      <c r="J219" s="167">
        <v>17807</v>
      </c>
      <c r="K219" s="70"/>
      <c r="L219" s="70"/>
      <c r="M219" s="70"/>
      <c r="N219" s="65"/>
      <c r="O219" s="65"/>
      <c r="P219" s="65"/>
      <c r="Q219" s="65"/>
      <c r="R219" s="103"/>
    </row>
    <row r="220" spans="2:18" ht="15" customHeight="1">
      <c r="B220" s="55"/>
      <c r="C220" s="55" t="s">
        <v>229</v>
      </c>
      <c r="D220" s="55"/>
      <c r="E220" s="125" t="s">
        <v>35</v>
      </c>
      <c r="F220" s="162"/>
      <c r="G220" s="127"/>
      <c r="H220" s="166"/>
      <c r="I220" s="164"/>
      <c r="J220" s="167">
        <v>5000</v>
      </c>
      <c r="K220" s="70"/>
      <c r="L220" s="70"/>
      <c r="M220" s="70"/>
      <c r="N220" s="65"/>
      <c r="O220" s="65"/>
      <c r="P220" s="65"/>
      <c r="Q220" s="65"/>
      <c r="R220" s="103"/>
    </row>
    <row r="221" spans="2:18" ht="15" customHeight="1">
      <c r="B221" s="55"/>
      <c r="C221" s="55" t="s">
        <v>158</v>
      </c>
      <c r="D221" s="55"/>
      <c r="E221" s="125" t="s">
        <v>38</v>
      </c>
      <c r="F221" s="162"/>
      <c r="G221" s="127"/>
      <c r="H221" s="166"/>
      <c r="I221" s="164"/>
      <c r="J221" s="167">
        <v>25642.080000000002</v>
      </c>
      <c r="K221" s="70"/>
      <c r="L221" s="70"/>
      <c r="M221" s="70"/>
      <c r="N221" s="65"/>
      <c r="O221" s="65"/>
      <c r="P221" s="65"/>
      <c r="Q221" s="65"/>
      <c r="R221" s="103"/>
    </row>
    <row r="222" spans="2:18" ht="15" customHeight="1">
      <c r="B222" s="55"/>
      <c r="C222" s="55" t="s">
        <v>39</v>
      </c>
      <c r="D222" s="55"/>
      <c r="E222" s="125" t="s">
        <v>40</v>
      </c>
      <c r="F222" s="162"/>
      <c r="G222" s="127"/>
      <c r="H222" s="166"/>
      <c r="I222" s="164"/>
      <c r="J222" s="167">
        <v>1200</v>
      </c>
      <c r="K222" s="70"/>
      <c r="L222" s="70"/>
      <c r="M222" s="70"/>
      <c r="N222" s="65"/>
      <c r="O222" s="65"/>
      <c r="P222" s="65"/>
      <c r="Q222" s="65"/>
      <c r="R222" s="103"/>
    </row>
    <row r="223" spans="2:18" ht="15" customHeight="1">
      <c r="B223" s="55"/>
      <c r="C223" s="55" t="s">
        <v>41</v>
      </c>
      <c r="D223" s="55"/>
      <c r="E223" s="125" t="s">
        <v>42</v>
      </c>
      <c r="F223" s="162"/>
      <c r="G223" s="127"/>
      <c r="H223" s="166"/>
      <c r="I223" s="164"/>
      <c r="J223" s="167">
        <v>4807.8900000000003</v>
      </c>
      <c r="K223" s="70"/>
      <c r="L223" s="70"/>
      <c r="M223" s="70"/>
      <c r="N223" s="65"/>
      <c r="O223" s="65"/>
      <c r="P223" s="65"/>
      <c r="Q223" s="65"/>
      <c r="R223" s="103"/>
    </row>
    <row r="224" spans="2:18" ht="15" customHeight="1">
      <c r="B224" s="55"/>
      <c r="C224" s="55" t="s">
        <v>43</v>
      </c>
      <c r="D224" s="55"/>
      <c r="E224" s="125" t="s">
        <v>44</v>
      </c>
      <c r="F224" s="162"/>
      <c r="G224" s="127"/>
      <c r="H224" s="166"/>
      <c r="I224" s="164"/>
      <c r="J224" s="167">
        <v>1200</v>
      </c>
      <c r="K224" s="70"/>
      <c r="L224" s="70"/>
      <c r="M224" s="70"/>
      <c r="N224" s="65"/>
      <c r="O224" s="65"/>
      <c r="P224" s="65"/>
      <c r="Q224" s="65"/>
      <c r="R224" s="103"/>
    </row>
    <row r="225" spans="2:18" ht="15" customHeight="1">
      <c r="B225" s="55"/>
      <c r="C225" s="55" t="s">
        <v>230</v>
      </c>
      <c r="D225" s="55"/>
      <c r="E225" s="125" t="s">
        <v>46</v>
      </c>
      <c r="F225" s="162"/>
      <c r="G225" s="127"/>
      <c r="H225" s="166"/>
      <c r="I225" s="164"/>
      <c r="J225" s="167"/>
      <c r="K225" s="70"/>
      <c r="L225" s="70"/>
      <c r="M225" s="70"/>
      <c r="N225" s="65"/>
      <c r="O225" s="65"/>
      <c r="P225" s="65"/>
      <c r="Q225" s="65"/>
      <c r="R225" s="103"/>
    </row>
    <row r="226" spans="2:18" ht="15" customHeight="1">
      <c r="B226" s="55"/>
      <c r="C226" s="55" t="s">
        <v>161</v>
      </c>
      <c r="D226" s="55"/>
      <c r="E226" s="125" t="s">
        <v>46</v>
      </c>
      <c r="F226" s="162"/>
      <c r="G226" s="127"/>
      <c r="H226" s="166"/>
      <c r="I226" s="164"/>
      <c r="J226" s="167"/>
      <c r="K226" s="70"/>
      <c r="L226" s="70"/>
      <c r="M226" s="70"/>
      <c r="N226" s="65"/>
      <c r="O226" s="65"/>
      <c r="P226" s="65"/>
      <c r="Q226" s="65"/>
      <c r="R226" s="103"/>
    </row>
    <row r="227" spans="2:18" ht="15" customHeight="1">
      <c r="B227" s="55"/>
      <c r="C227" s="55" t="s">
        <v>45</v>
      </c>
      <c r="D227" s="55"/>
      <c r="E227" s="125" t="s">
        <v>46</v>
      </c>
      <c r="F227" s="162"/>
      <c r="G227" s="127"/>
      <c r="H227" s="166"/>
      <c r="I227" s="164"/>
      <c r="J227" s="167">
        <v>10</v>
      </c>
      <c r="K227" s="70"/>
      <c r="L227" s="70"/>
      <c r="M227" s="70"/>
      <c r="N227" s="65"/>
      <c r="O227" s="65"/>
      <c r="P227" s="65"/>
      <c r="Q227" s="65"/>
      <c r="R227" s="103"/>
    </row>
    <row r="228" spans="2:18" ht="15">
      <c r="B228" s="55"/>
      <c r="C228" s="55"/>
      <c r="D228" s="55"/>
      <c r="E228" s="161"/>
      <c r="F228" s="127"/>
      <c r="G228" s="127"/>
      <c r="H228" s="127"/>
      <c r="I228" s="164"/>
      <c r="J228" s="164"/>
      <c r="K228" s="70"/>
      <c r="L228" s="70"/>
      <c r="M228" s="70"/>
      <c r="N228" s="65"/>
      <c r="O228" s="65"/>
      <c r="P228" s="65"/>
      <c r="Q228" s="65"/>
      <c r="R228" s="103"/>
    </row>
    <row r="229" spans="2:18" ht="15">
      <c r="B229" s="88" t="s">
        <v>162</v>
      </c>
      <c r="C229" s="89"/>
      <c r="D229" s="170"/>
      <c r="E229" s="159"/>
      <c r="F229" s="171">
        <f>SUM(F231:F237)</f>
        <v>0</v>
      </c>
      <c r="G229" s="171">
        <f>SUM(G231:G237)</f>
        <v>7500</v>
      </c>
      <c r="H229" s="171">
        <f>SUM(H231:H237)</f>
        <v>12500</v>
      </c>
      <c r="I229" s="171">
        <f>SUM(I231:I237)</f>
        <v>20000</v>
      </c>
      <c r="J229" s="171">
        <f>SUM(J231:J237)</f>
        <v>66000</v>
      </c>
      <c r="K229" s="70"/>
      <c r="L229" s="70"/>
      <c r="M229" s="70"/>
      <c r="N229" s="65"/>
      <c r="O229" s="65"/>
      <c r="P229" s="65"/>
      <c r="Q229" s="65"/>
      <c r="R229" s="103"/>
    </row>
    <row r="230" spans="2:18">
      <c r="B230" s="55"/>
      <c r="C230" s="55"/>
      <c r="D230" s="55"/>
      <c r="E230" s="161"/>
      <c r="F230" s="127"/>
      <c r="G230" s="127"/>
      <c r="H230" s="127"/>
      <c r="I230" s="169"/>
      <c r="J230" s="169"/>
      <c r="K230" s="70"/>
      <c r="L230" s="70"/>
      <c r="M230" s="70"/>
      <c r="N230" s="65"/>
      <c r="O230" s="65"/>
      <c r="P230" s="65"/>
      <c r="Q230" s="65"/>
      <c r="R230" s="103"/>
    </row>
    <row r="231" spans="2:18" ht="13.5">
      <c r="B231" s="55"/>
      <c r="C231" s="55" t="s">
        <v>50</v>
      </c>
      <c r="D231" s="55"/>
      <c r="E231" s="172" t="s">
        <v>51</v>
      </c>
      <c r="F231" s="161"/>
      <c r="G231" s="169">
        <v>5000</v>
      </c>
      <c r="H231" s="161">
        <f>SUM(I231-G231)</f>
        <v>0</v>
      </c>
      <c r="I231" s="169">
        <v>5000</v>
      </c>
      <c r="J231" s="169">
        <v>25000</v>
      </c>
      <c r="K231" s="70"/>
      <c r="L231" s="70"/>
      <c r="M231" s="70"/>
      <c r="N231" s="65"/>
      <c r="O231" s="65"/>
      <c r="P231" s="65"/>
      <c r="Q231" s="65"/>
      <c r="R231" s="103"/>
    </row>
    <row r="232" spans="2:18" ht="13.5">
      <c r="B232" s="55"/>
      <c r="C232" s="55" t="s">
        <v>52</v>
      </c>
      <c r="D232" s="55"/>
      <c r="E232" s="172" t="s">
        <v>53</v>
      </c>
      <c r="F232" s="161"/>
      <c r="G232" s="169">
        <v>0</v>
      </c>
      <c r="H232" s="161">
        <f>SUM(I232-G232)</f>
        <v>10000</v>
      </c>
      <c r="I232" s="169">
        <v>10000</v>
      </c>
      <c r="J232" s="169">
        <v>15000</v>
      </c>
      <c r="K232" s="70"/>
      <c r="L232" s="70"/>
      <c r="M232" s="70"/>
      <c r="N232" s="65"/>
      <c r="O232" s="65"/>
      <c r="P232" s="65"/>
      <c r="Q232" s="65"/>
      <c r="R232" s="103"/>
    </row>
    <row r="233" spans="2:18" ht="13.5">
      <c r="B233" s="55"/>
      <c r="C233" s="55" t="s">
        <v>54</v>
      </c>
      <c r="D233" s="55"/>
      <c r="E233" s="172" t="s">
        <v>59</v>
      </c>
      <c r="F233" s="161"/>
      <c r="G233" s="169">
        <v>2500</v>
      </c>
      <c r="H233" s="161">
        <f>SUM(I233-G233)</f>
        <v>2500</v>
      </c>
      <c r="I233" s="169">
        <v>5000</v>
      </c>
      <c r="J233" s="169">
        <v>20000</v>
      </c>
      <c r="K233" s="70"/>
      <c r="L233" s="70"/>
      <c r="M233" s="70"/>
      <c r="N233" s="65"/>
      <c r="O233" s="65"/>
      <c r="P233" s="65"/>
      <c r="Q233" s="65"/>
      <c r="R233" s="103"/>
    </row>
    <row r="234" spans="2:18" ht="13.5">
      <c r="B234" s="55"/>
      <c r="C234" s="55" t="s">
        <v>235</v>
      </c>
      <c r="D234" s="55"/>
      <c r="E234" s="133" t="s">
        <v>65</v>
      </c>
      <c r="F234" s="173"/>
      <c r="G234" s="173"/>
      <c r="H234" s="161"/>
      <c r="I234" s="169"/>
      <c r="J234" s="173">
        <v>6000</v>
      </c>
      <c r="K234" s="70"/>
      <c r="L234" s="70"/>
      <c r="M234" s="70"/>
      <c r="N234" s="65"/>
      <c r="O234" s="65"/>
      <c r="P234" s="65"/>
      <c r="Q234" s="65"/>
      <c r="R234" s="103"/>
    </row>
    <row r="235" spans="2:18" ht="13.5">
      <c r="B235" s="55"/>
      <c r="C235" s="55"/>
      <c r="D235" s="55"/>
      <c r="E235" s="172"/>
      <c r="F235" s="173"/>
      <c r="G235" s="173"/>
      <c r="H235" s="161"/>
      <c r="I235" s="169"/>
      <c r="J235" s="173"/>
      <c r="K235" s="70"/>
      <c r="L235" s="70"/>
      <c r="M235" s="70"/>
      <c r="N235" s="65"/>
      <c r="O235" s="65"/>
      <c r="P235" s="65"/>
      <c r="Q235" s="65"/>
      <c r="R235" s="103"/>
    </row>
    <row r="236" spans="2:18" ht="13.5">
      <c r="B236" s="55"/>
      <c r="C236" s="55"/>
      <c r="D236" s="55"/>
      <c r="E236" s="172"/>
      <c r="F236" s="173"/>
      <c r="G236" s="173"/>
      <c r="H236" s="161"/>
      <c r="I236" s="169"/>
      <c r="J236" s="173"/>
      <c r="K236" s="70"/>
      <c r="L236" s="70"/>
      <c r="M236" s="70"/>
      <c r="N236" s="65"/>
      <c r="O236" s="65"/>
      <c r="P236" s="65"/>
      <c r="Q236" s="65"/>
      <c r="R236" s="103"/>
    </row>
    <row r="237" spans="2:18" ht="13.5">
      <c r="B237" s="55"/>
      <c r="C237" s="55"/>
      <c r="D237" s="55"/>
      <c r="E237" s="172"/>
      <c r="F237" s="173"/>
      <c r="G237" s="173"/>
      <c r="H237" s="173"/>
      <c r="I237" s="173"/>
      <c r="J237" s="173"/>
      <c r="K237" s="70"/>
      <c r="L237" s="70"/>
      <c r="M237" s="70"/>
      <c r="N237" s="65"/>
      <c r="O237" s="65"/>
      <c r="P237" s="65"/>
      <c r="Q237" s="65"/>
      <c r="R237" s="103"/>
    </row>
    <row r="238" spans="2:18" ht="15">
      <c r="B238" s="88" t="s">
        <v>194</v>
      </c>
      <c r="C238" s="89"/>
      <c r="D238" s="170"/>
      <c r="E238" s="174" t="s">
        <v>240</v>
      </c>
      <c r="F238" s="175">
        <f>SUM(F239:F239)</f>
        <v>0</v>
      </c>
      <c r="G238" s="175">
        <f>SUM(G239:G239)</f>
        <v>0</v>
      </c>
      <c r="H238" s="175">
        <f>SUM(H239:H239)</f>
        <v>0</v>
      </c>
      <c r="I238" s="175">
        <f>SUM(I239:I239)</f>
        <v>0</v>
      </c>
      <c r="J238" s="164">
        <f>SUM(J239:J239)</f>
        <v>0</v>
      </c>
      <c r="K238" s="70"/>
      <c r="L238" s="70"/>
      <c r="M238" s="70"/>
      <c r="N238" s="65"/>
      <c r="O238" s="65"/>
      <c r="P238" s="65"/>
      <c r="Q238" s="65"/>
      <c r="R238" s="103"/>
    </row>
    <row r="239" spans="2:18">
      <c r="B239" s="55"/>
      <c r="C239" s="55"/>
      <c r="D239" s="55"/>
      <c r="E239" s="176"/>
      <c r="F239" s="173">
        <v>0</v>
      </c>
      <c r="G239" s="173">
        <v>0</v>
      </c>
      <c r="H239" s="161">
        <f>SUM(I239-G239)</f>
        <v>0</v>
      </c>
      <c r="I239" s="173">
        <v>0</v>
      </c>
      <c r="J239" s="173"/>
      <c r="K239" s="70"/>
      <c r="L239" s="70"/>
      <c r="M239" s="70"/>
      <c r="N239" s="65"/>
      <c r="O239" s="65"/>
      <c r="P239" s="65"/>
      <c r="Q239" s="65"/>
      <c r="R239" s="103"/>
    </row>
    <row r="240" spans="2:18" ht="15">
      <c r="B240" s="55"/>
      <c r="C240" s="55"/>
      <c r="D240" s="177"/>
      <c r="E240" s="178"/>
      <c r="F240" s="127"/>
      <c r="G240" s="127"/>
      <c r="H240" s="127"/>
      <c r="I240" s="179"/>
      <c r="J240" s="179"/>
      <c r="K240" s="70"/>
      <c r="L240" s="70"/>
      <c r="M240" s="70"/>
      <c r="N240" s="65"/>
      <c r="O240" s="65"/>
      <c r="P240" s="65"/>
      <c r="Q240" s="65"/>
      <c r="R240" s="103"/>
    </row>
    <row r="241" spans="1:18" ht="15">
      <c r="B241" s="88"/>
      <c r="C241" s="89"/>
      <c r="D241" s="180" t="s">
        <v>220</v>
      </c>
      <c r="E241" s="178"/>
      <c r="F241" s="181">
        <f>SUM(F210+F229+F238)</f>
        <v>9600</v>
      </c>
      <c r="G241" s="181">
        <f>SUM(G210+G229+G238)</f>
        <v>9900</v>
      </c>
      <c r="H241" s="181">
        <f>SUM(H210+H229+H238)</f>
        <v>19700</v>
      </c>
      <c r="I241" s="181">
        <f>SUM(I210+I229+I238)</f>
        <v>29600</v>
      </c>
      <c r="J241" s="181">
        <f>SUM(J210+J229+J238)</f>
        <v>397757.97000000003</v>
      </c>
      <c r="K241" s="70"/>
      <c r="L241" s="70"/>
      <c r="M241" s="70"/>
      <c r="N241" s="65"/>
      <c r="O241" s="65"/>
      <c r="P241" s="65"/>
      <c r="Q241" s="65"/>
      <c r="R241" s="103"/>
    </row>
    <row r="242" spans="1:18">
      <c r="K242" s="70"/>
      <c r="L242" s="70"/>
      <c r="M242" s="70"/>
      <c r="N242" s="65"/>
      <c r="O242" s="65"/>
      <c r="P242" s="65"/>
      <c r="Q242" s="65"/>
      <c r="R242" s="103"/>
    </row>
    <row r="243" spans="1:18">
      <c r="A243" s="150"/>
      <c r="D243" s="182"/>
      <c r="I243" s="183"/>
      <c r="J243" s="184"/>
      <c r="K243" s="70"/>
      <c r="L243" s="70"/>
      <c r="M243" s="70"/>
      <c r="N243" s="65"/>
      <c r="O243" s="65"/>
      <c r="P243" s="65"/>
      <c r="Q243" s="65"/>
      <c r="R243" s="103"/>
    </row>
    <row r="244" spans="1:18">
      <c r="E244" s="114"/>
      <c r="F244" s="114"/>
      <c r="G244" s="114"/>
      <c r="H244" s="114"/>
      <c r="I244" s="114"/>
      <c r="J244" s="114"/>
      <c r="K244" s="70"/>
      <c r="L244" s="70"/>
      <c r="M244" s="70"/>
      <c r="N244" s="65"/>
      <c r="O244" s="65"/>
      <c r="P244" s="65"/>
      <c r="Q244" s="65"/>
      <c r="R244" s="103"/>
    </row>
    <row r="245" spans="1:18" ht="15">
      <c r="D245" s="74" t="s">
        <v>221</v>
      </c>
      <c r="E245" s="104"/>
      <c r="F245" s="104" t="s">
        <v>222</v>
      </c>
      <c r="G245" s="102"/>
      <c r="H245" s="104" t="s">
        <v>223</v>
      </c>
      <c r="I245" s="105"/>
      <c r="J245" s="102"/>
      <c r="K245" s="70"/>
      <c r="L245" s="70"/>
      <c r="M245" s="70"/>
      <c r="N245" s="65"/>
      <c r="O245" s="65"/>
      <c r="P245" s="65"/>
      <c r="Q245" s="65"/>
      <c r="R245" s="103"/>
    </row>
    <row r="246" spans="1:18" ht="15">
      <c r="D246" s="74"/>
      <c r="E246" s="104"/>
      <c r="F246" s="104"/>
      <c r="G246" s="102"/>
      <c r="H246" s="104"/>
      <c r="I246" s="105"/>
      <c r="J246" s="102"/>
      <c r="K246" s="70"/>
      <c r="L246" s="70"/>
      <c r="M246" s="70"/>
      <c r="N246" s="65"/>
      <c r="O246" s="65"/>
      <c r="P246" s="65"/>
      <c r="Q246" s="65"/>
      <c r="R246" s="103"/>
    </row>
    <row r="247" spans="1:18">
      <c r="D247" s="74"/>
      <c r="E247" s="104"/>
      <c r="F247" s="104"/>
      <c r="G247" s="105"/>
      <c r="H247" s="104"/>
      <c r="I247" s="105"/>
      <c r="J247" s="105"/>
      <c r="K247" s="70"/>
      <c r="L247" s="70"/>
      <c r="M247" s="70"/>
      <c r="N247" s="65"/>
      <c r="O247" s="65"/>
      <c r="P247" s="65"/>
      <c r="Q247" s="65"/>
      <c r="R247" s="103"/>
    </row>
    <row r="248" spans="1:18">
      <c r="D248" s="35" t="s">
        <v>564</v>
      </c>
      <c r="E248" s="107"/>
      <c r="F248" s="107" t="s">
        <v>563</v>
      </c>
      <c r="G248" s="149"/>
      <c r="H248" s="550" t="s">
        <v>559</v>
      </c>
      <c r="I248" s="550"/>
      <c r="J248" s="550"/>
      <c r="K248" s="70"/>
      <c r="L248" s="70"/>
      <c r="M248" s="70"/>
      <c r="N248" s="65"/>
      <c r="O248" s="65"/>
      <c r="P248" s="65"/>
      <c r="Q248" s="65"/>
      <c r="R248" s="103"/>
    </row>
    <row r="249" spans="1:18">
      <c r="D249" s="100" t="s">
        <v>248</v>
      </c>
      <c r="E249" s="34"/>
      <c r="F249" s="34" t="s">
        <v>245</v>
      </c>
      <c r="G249" s="109"/>
      <c r="H249" s="109" t="s">
        <v>226</v>
      </c>
      <c r="I249" s="34"/>
      <c r="J249" s="34"/>
      <c r="K249" s="70"/>
      <c r="L249" s="70"/>
      <c r="M249" s="70"/>
      <c r="N249" s="65"/>
      <c r="O249" s="65"/>
      <c r="P249" s="65"/>
      <c r="Q249" s="65"/>
      <c r="R249" s="103"/>
    </row>
    <row r="250" spans="1:18">
      <c r="D250" s="100"/>
      <c r="E250" s="34"/>
      <c r="F250" s="34"/>
      <c r="G250" s="109"/>
      <c r="H250" s="109"/>
      <c r="I250" s="34"/>
      <c r="J250" s="34"/>
      <c r="K250" s="70"/>
      <c r="L250" s="70"/>
      <c r="M250" s="70"/>
      <c r="N250" s="65"/>
      <c r="O250" s="65"/>
      <c r="P250" s="65"/>
      <c r="Q250" s="65"/>
      <c r="R250" s="103"/>
    </row>
    <row r="251" spans="1:18">
      <c r="D251" s="100"/>
      <c r="E251" s="34"/>
      <c r="F251" s="34"/>
      <c r="G251" s="109"/>
      <c r="H251" s="109"/>
      <c r="I251" s="34"/>
      <c r="J251" s="34"/>
      <c r="K251" s="70"/>
      <c r="L251" s="70"/>
      <c r="M251" s="70"/>
      <c r="N251" s="65"/>
      <c r="O251" s="65"/>
      <c r="P251" s="65"/>
      <c r="Q251" s="65"/>
      <c r="R251" s="103"/>
    </row>
    <row r="252" spans="1:18">
      <c r="D252" s="100"/>
      <c r="E252" s="34"/>
      <c r="F252" s="34"/>
      <c r="G252" s="109"/>
      <c r="H252" s="109"/>
      <c r="I252" s="34"/>
      <c r="J252" s="34"/>
      <c r="K252" s="70"/>
      <c r="L252" s="70"/>
      <c r="M252" s="70"/>
      <c r="N252" s="65"/>
      <c r="O252" s="65"/>
      <c r="P252" s="65"/>
      <c r="Q252" s="65"/>
      <c r="R252" s="103"/>
    </row>
    <row r="253" spans="1:18">
      <c r="D253" s="100"/>
      <c r="E253" s="34"/>
      <c r="F253" s="34"/>
      <c r="G253" s="109"/>
      <c r="H253" s="109"/>
      <c r="I253" s="34"/>
      <c r="J253" s="34"/>
      <c r="K253" s="70"/>
      <c r="L253" s="70"/>
      <c r="M253" s="70"/>
      <c r="N253" s="65"/>
      <c r="O253" s="65"/>
      <c r="P253" s="65"/>
      <c r="Q253" s="65"/>
      <c r="R253" s="103"/>
    </row>
    <row r="254" spans="1:18">
      <c r="D254" s="100"/>
      <c r="E254" s="34"/>
      <c r="F254" s="34"/>
      <c r="G254" s="109"/>
      <c r="H254" s="109"/>
      <c r="I254" s="34"/>
      <c r="J254" s="34"/>
      <c r="K254" s="70"/>
      <c r="L254" s="70"/>
      <c r="M254" s="70"/>
      <c r="N254" s="65"/>
      <c r="O254" s="65"/>
      <c r="P254" s="65"/>
      <c r="Q254" s="65"/>
      <c r="R254" s="103"/>
    </row>
    <row r="255" spans="1:18">
      <c r="D255" s="100"/>
      <c r="E255" s="34"/>
      <c r="F255" s="34"/>
      <c r="G255" s="109"/>
      <c r="H255" s="109"/>
      <c r="I255" s="34"/>
      <c r="J255" s="34"/>
      <c r="K255" s="70"/>
      <c r="L255" s="70"/>
      <c r="M255" s="70"/>
      <c r="N255" s="65"/>
      <c r="O255" s="65"/>
      <c r="P255" s="65"/>
      <c r="Q255" s="65"/>
      <c r="R255" s="103"/>
    </row>
    <row r="256" spans="1:18">
      <c r="D256" s="100"/>
      <c r="E256" s="34"/>
      <c r="F256" s="34"/>
      <c r="G256" s="109"/>
      <c r="H256" s="109"/>
      <c r="I256" s="34"/>
      <c r="J256" s="34"/>
      <c r="K256" s="70"/>
      <c r="L256" s="70"/>
      <c r="M256" s="70"/>
      <c r="N256" s="65"/>
      <c r="O256" s="65"/>
      <c r="P256" s="65"/>
      <c r="Q256" s="65"/>
      <c r="R256" s="103"/>
    </row>
    <row r="257" spans="1:18">
      <c r="D257" s="100"/>
      <c r="E257" s="34"/>
      <c r="F257" s="34"/>
      <c r="G257" s="109"/>
      <c r="H257" s="109"/>
      <c r="I257" s="34"/>
      <c r="J257" s="34"/>
      <c r="K257" s="70"/>
      <c r="L257" s="70"/>
      <c r="M257" s="70"/>
      <c r="N257" s="65"/>
      <c r="O257" s="65"/>
      <c r="P257" s="65"/>
      <c r="Q257" s="65"/>
      <c r="R257" s="103"/>
    </row>
    <row r="258" spans="1:18">
      <c r="D258" s="100"/>
      <c r="E258" s="34"/>
      <c r="F258" s="34"/>
      <c r="G258" s="109"/>
      <c r="H258" s="109"/>
      <c r="I258" s="34"/>
      <c r="J258" s="34"/>
      <c r="K258" s="70"/>
      <c r="L258" s="70"/>
      <c r="M258" s="70"/>
      <c r="N258" s="65"/>
      <c r="O258" s="65"/>
      <c r="P258" s="65"/>
      <c r="Q258" s="65"/>
      <c r="R258" s="103"/>
    </row>
    <row r="259" spans="1:18">
      <c r="D259" s="100"/>
      <c r="E259" s="34"/>
      <c r="F259" s="34"/>
      <c r="G259" s="109"/>
      <c r="H259" s="109"/>
      <c r="I259" s="34"/>
      <c r="J259" s="34"/>
      <c r="K259" s="70"/>
      <c r="L259" s="70"/>
      <c r="M259" s="70"/>
      <c r="N259" s="65"/>
      <c r="O259" s="65"/>
      <c r="P259" s="65"/>
      <c r="Q259" s="65"/>
      <c r="R259" s="103"/>
    </row>
    <row r="260" spans="1:18">
      <c r="D260" s="100"/>
      <c r="E260" s="34"/>
      <c r="F260" s="34"/>
      <c r="G260" s="109"/>
      <c r="H260" s="109"/>
      <c r="I260" s="34"/>
      <c r="J260" s="34"/>
      <c r="K260" s="70"/>
      <c r="L260" s="70"/>
      <c r="M260" s="70"/>
      <c r="N260" s="65"/>
      <c r="O260" s="65"/>
      <c r="P260" s="65"/>
      <c r="Q260" s="65"/>
      <c r="R260" s="103"/>
    </row>
    <row r="261" spans="1:18">
      <c r="D261" s="100"/>
      <c r="E261" s="34"/>
      <c r="F261" s="34"/>
      <c r="G261" s="109"/>
      <c r="H261" s="109"/>
      <c r="I261" s="34"/>
      <c r="J261" s="34"/>
      <c r="K261" s="70"/>
      <c r="L261" s="70"/>
      <c r="M261" s="70"/>
      <c r="N261" s="65"/>
      <c r="O261" s="65"/>
      <c r="P261" s="65"/>
      <c r="Q261" s="65"/>
      <c r="R261" s="103"/>
    </row>
    <row r="262" spans="1:18">
      <c r="D262" s="100"/>
      <c r="E262" s="34"/>
      <c r="F262" s="34"/>
      <c r="G262" s="109"/>
      <c r="H262" s="109"/>
      <c r="I262" s="34"/>
      <c r="J262" s="34"/>
      <c r="K262" s="70"/>
      <c r="L262" s="70"/>
      <c r="M262" s="70"/>
      <c r="N262" s="65"/>
      <c r="O262" s="65"/>
      <c r="P262" s="65"/>
      <c r="Q262" s="65"/>
      <c r="R262" s="103"/>
    </row>
    <row r="263" spans="1:18">
      <c r="D263" s="100"/>
      <c r="E263" s="34"/>
      <c r="F263" s="34"/>
      <c r="G263" s="109"/>
      <c r="H263" s="109"/>
      <c r="I263" s="34"/>
      <c r="J263" s="34"/>
      <c r="K263" s="70"/>
      <c r="L263" s="70"/>
      <c r="M263" s="70"/>
      <c r="N263" s="65"/>
      <c r="O263" s="65"/>
      <c r="P263" s="65"/>
      <c r="Q263" s="65"/>
      <c r="R263" s="103"/>
    </row>
    <row r="264" spans="1:18">
      <c r="D264" s="100"/>
      <c r="E264" s="34"/>
      <c r="F264" s="34"/>
      <c r="G264" s="109"/>
      <c r="H264" s="109"/>
      <c r="I264" s="34"/>
      <c r="J264" s="34"/>
      <c r="K264" s="70"/>
      <c r="L264" s="70"/>
      <c r="M264" s="70"/>
      <c r="N264" s="65"/>
      <c r="O264" s="65"/>
      <c r="P264" s="65"/>
      <c r="Q264" s="65"/>
      <c r="R264" s="103"/>
    </row>
    <row r="265" spans="1:18">
      <c r="D265" s="100"/>
      <c r="E265" s="34"/>
      <c r="F265" s="34"/>
      <c r="G265" s="109"/>
      <c r="H265" s="109"/>
      <c r="I265" s="34"/>
      <c r="J265" s="34"/>
      <c r="K265" s="70"/>
      <c r="L265" s="70"/>
      <c r="M265" s="70"/>
      <c r="N265" s="65"/>
      <c r="O265" s="65"/>
      <c r="P265" s="65"/>
      <c r="Q265" s="65"/>
      <c r="R265" s="103"/>
    </row>
    <row r="266" spans="1:18">
      <c r="B266" s="74"/>
      <c r="C266" s="74"/>
      <c r="D266" s="100"/>
      <c r="E266" s="109"/>
      <c r="F266" s="109"/>
      <c r="G266" s="109"/>
      <c r="H266" s="109"/>
      <c r="I266" s="109"/>
      <c r="J266" s="185">
        <v>4</v>
      </c>
      <c r="K266" s="70"/>
      <c r="L266" s="70"/>
      <c r="M266" s="70"/>
      <c r="N266" s="65"/>
      <c r="O266" s="65"/>
      <c r="P266" s="65"/>
      <c r="Q266" s="65"/>
      <c r="R266" s="103"/>
    </row>
    <row r="267" spans="1:18">
      <c r="B267" s="74"/>
      <c r="C267" s="74"/>
      <c r="D267" s="100"/>
      <c r="E267" s="109"/>
      <c r="F267" s="109"/>
      <c r="G267" s="109"/>
      <c r="H267" s="109"/>
      <c r="I267" s="109"/>
      <c r="J267" s="109"/>
      <c r="K267" s="70"/>
      <c r="L267" s="70"/>
      <c r="M267" s="70"/>
      <c r="N267" s="65"/>
      <c r="O267" s="65"/>
      <c r="P267" s="65"/>
      <c r="Q267" s="65"/>
      <c r="R267" s="103"/>
    </row>
    <row r="268" spans="1:18">
      <c r="A268" s="536" t="s">
        <v>143</v>
      </c>
      <c r="B268" s="536"/>
      <c r="C268" s="536"/>
      <c r="D268" s="536"/>
      <c r="E268" s="536"/>
      <c r="F268" s="536"/>
      <c r="G268" s="536"/>
      <c r="H268" s="536"/>
      <c r="I268" s="536"/>
      <c r="J268" s="536"/>
      <c r="K268" s="70"/>
      <c r="L268" s="70"/>
      <c r="M268" s="70"/>
      <c r="N268" s="65"/>
      <c r="O268" s="65"/>
      <c r="P268" s="65"/>
      <c r="Q268" s="65"/>
      <c r="R268" s="103"/>
    </row>
    <row r="269" spans="1:18">
      <c r="A269" s="152"/>
      <c r="B269" s="111"/>
      <c r="C269" s="111"/>
      <c r="D269" s="111"/>
      <c r="E269" s="152"/>
      <c r="F269" s="152"/>
      <c r="G269" s="152"/>
      <c r="H269" s="152"/>
      <c r="I269" s="152"/>
      <c r="J269" s="152"/>
      <c r="K269" s="70"/>
      <c r="L269" s="70"/>
      <c r="M269" s="70"/>
      <c r="N269" s="65"/>
      <c r="O269" s="65"/>
      <c r="P269" s="65"/>
      <c r="Q269" s="65"/>
      <c r="R269" s="103"/>
    </row>
    <row r="270" spans="1:18">
      <c r="K270" s="70"/>
      <c r="L270" s="70"/>
      <c r="M270" s="70"/>
      <c r="N270" s="65"/>
      <c r="O270" s="65"/>
      <c r="P270" s="65"/>
      <c r="Q270" s="65"/>
      <c r="R270" s="103"/>
    </row>
    <row r="271" spans="1:18">
      <c r="A271" s="32" t="s">
        <v>249</v>
      </c>
      <c r="B271" s="111"/>
      <c r="C271" s="111"/>
      <c r="D271" s="111"/>
      <c r="E271" s="152"/>
      <c r="F271" s="152"/>
      <c r="G271" s="152"/>
      <c r="H271" s="152"/>
      <c r="J271" s="114"/>
      <c r="K271" s="70"/>
      <c r="L271" s="70"/>
      <c r="M271" s="70"/>
      <c r="N271" s="65"/>
      <c r="O271" s="65"/>
      <c r="P271" s="65"/>
      <c r="Q271" s="65"/>
      <c r="R271" s="103"/>
    </row>
    <row r="272" spans="1:18">
      <c r="A272" s="32"/>
      <c r="B272" s="111"/>
      <c r="C272" s="111"/>
      <c r="D272" s="111"/>
      <c r="E272" s="152"/>
      <c r="F272" s="152"/>
      <c r="G272" s="152"/>
      <c r="H272" s="152"/>
      <c r="J272" s="114"/>
      <c r="K272" s="70"/>
      <c r="L272" s="70"/>
      <c r="M272" s="70"/>
      <c r="N272" s="65"/>
      <c r="O272" s="65"/>
      <c r="P272" s="65"/>
      <c r="Q272" s="65"/>
      <c r="R272" s="103"/>
    </row>
    <row r="273" spans="2:18" ht="12.75" customHeight="1">
      <c r="B273" s="551" t="s">
        <v>145</v>
      </c>
      <c r="C273" s="552"/>
      <c r="D273" s="553"/>
      <c r="E273" s="557" t="s">
        <v>146</v>
      </c>
      <c r="F273" s="559" t="s">
        <v>147</v>
      </c>
      <c r="G273" s="561" t="s">
        <v>148</v>
      </c>
      <c r="H273" s="562"/>
      <c r="I273" s="563"/>
      <c r="J273" s="559" t="s">
        <v>149</v>
      </c>
      <c r="K273" s="70"/>
      <c r="L273" s="70"/>
      <c r="M273" s="70"/>
      <c r="N273" s="65"/>
      <c r="O273" s="65"/>
      <c r="P273" s="65"/>
      <c r="Q273" s="65"/>
      <c r="R273" s="103"/>
    </row>
    <row r="274" spans="2:18" ht="36" customHeight="1">
      <c r="B274" s="554"/>
      <c r="C274" s="555"/>
      <c r="D274" s="556"/>
      <c r="E274" s="558"/>
      <c r="F274" s="560"/>
      <c r="G274" s="116" t="s">
        <v>150</v>
      </c>
      <c r="H274" s="116" t="s">
        <v>151</v>
      </c>
      <c r="I274" s="117" t="s">
        <v>7</v>
      </c>
      <c r="J274" s="560"/>
      <c r="K274" s="70"/>
      <c r="L274" s="70"/>
      <c r="M274" s="70"/>
      <c r="N274" s="65"/>
      <c r="O274" s="65"/>
      <c r="P274" s="65"/>
      <c r="Q274" s="65"/>
      <c r="R274" s="103"/>
    </row>
    <row r="275" spans="2:18" ht="9.9499999999999993" customHeight="1">
      <c r="B275" s="153"/>
      <c r="C275" s="154"/>
      <c r="D275" s="155"/>
      <c r="E275" s="156"/>
      <c r="F275" s="157"/>
      <c r="G275" s="186"/>
      <c r="H275" s="187"/>
      <c r="I275" s="188"/>
      <c r="J275" s="188"/>
      <c r="K275" s="70"/>
      <c r="L275" s="70"/>
      <c r="M275" s="70"/>
      <c r="N275" s="65"/>
      <c r="O275" s="65"/>
      <c r="P275" s="65"/>
      <c r="Q275" s="65"/>
      <c r="R275" s="103"/>
    </row>
    <row r="276" spans="2:18" ht="15">
      <c r="B276" s="45" t="s">
        <v>152</v>
      </c>
      <c r="C276" s="46"/>
      <c r="D276" s="47"/>
      <c r="E276" s="159" t="s">
        <v>247</v>
      </c>
      <c r="F276" s="160">
        <f>SUM(F278:F293)</f>
        <v>0</v>
      </c>
      <c r="G276" s="160">
        <f>SUM(G278:G293)</f>
        <v>0</v>
      </c>
      <c r="H276" s="160">
        <f>SUM(H278:H293)</f>
        <v>0</v>
      </c>
      <c r="I276" s="160">
        <f>SUM(I278:I293)</f>
        <v>0</v>
      </c>
      <c r="J276" s="160">
        <f>SUM(J278:J293)</f>
        <v>9600</v>
      </c>
      <c r="K276" s="70"/>
      <c r="L276" s="70"/>
      <c r="M276" s="70"/>
      <c r="N276" s="65"/>
      <c r="O276" s="65"/>
      <c r="P276" s="65"/>
      <c r="Q276" s="65"/>
      <c r="R276" s="103"/>
    </row>
    <row r="277" spans="2:18" ht="15">
      <c r="B277" s="55"/>
      <c r="C277" s="55"/>
      <c r="D277" s="55"/>
      <c r="E277" s="161"/>
      <c r="F277" s="162"/>
      <c r="G277" s="127"/>
      <c r="H277" s="127"/>
      <c r="I277" s="164"/>
      <c r="J277" s="164"/>
      <c r="K277" s="70"/>
      <c r="L277" s="70"/>
      <c r="M277" s="70"/>
      <c r="N277" s="65"/>
      <c r="O277" s="65"/>
      <c r="P277" s="65"/>
      <c r="Q277" s="65"/>
      <c r="R277" s="103"/>
    </row>
    <row r="278" spans="2:18" ht="15">
      <c r="B278" s="55"/>
      <c r="C278" s="55" t="s">
        <v>14</v>
      </c>
      <c r="D278" s="55"/>
      <c r="E278" s="125" t="s">
        <v>15</v>
      </c>
      <c r="F278" s="162"/>
      <c r="G278" s="127"/>
      <c r="H278" s="189"/>
      <c r="I278" s="164"/>
      <c r="J278" s="167"/>
      <c r="K278" s="70"/>
      <c r="L278" s="70"/>
      <c r="M278" s="70"/>
      <c r="N278" s="65"/>
      <c r="O278" s="65"/>
      <c r="P278" s="65"/>
      <c r="Q278" s="65"/>
      <c r="R278" s="103"/>
    </row>
    <row r="279" spans="2:18" ht="15">
      <c r="B279" s="55"/>
      <c r="C279" s="55" t="s">
        <v>16</v>
      </c>
      <c r="D279" s="55"/>
      <c r="E279" s="125" t="s">
        <v>17</v>
      </c>
      <c r="F279" s="162"/>
      <c r="G279" s="127"/>
      <c r="H279" s="189"/>
      <c r="I279" s="164"/>
      <c r="J279" s="167"/>
      <c r="K279" s="70"/>
      <c r="L279" s="70"/>
      <c r="M279" s="70"/>
      <c r="N279" s="65"/>
      <c r="O279" s="65"/>
      <c r="P279" s="65"/>
      <c r="Q279" s="65"/>
      <c r="R279" s="103"/>
    </row>
    <row r="280" spans="2:18" ht="15">
      <c r="B280" s="55"/>
      <c r="C280" s="55" t="s">
        <v>18</v>
      </c>
      <c r="D280" s="55"/>
      <c r="E280" s="125" t="s">
        <v>154</v>
      </c>
      <c r="F280" s="162"/>
      <c r="G280" s="127"/>
      <c r="H280" s="189"/>
      <c r="I280" s="164"/>
      <c r="J280" s="167"/>
      <c r="K280" s="70"/>
      <c r="L280" s="70"/>
      <c r="M280" s="70"/>
      <c r="N280" s="65"/>
      <c r="O280" s="65"/>
      <c r="P280" s="65"/>
      <c r="Q280" s="65"/>
      <c r="R280" s="103"/>
    </row>
    <row r="281" spans="2:18" ht="15">
      <c r="B281" s="55"/>
      <c r="C281" s="55" t="s">
        <v>20</v>
      </c>
      <c r="D281" s="55"/>
      <c r="E281" s="125" t="s">
        <v>21</v>
      </c>
      <c r="F281" s="162"/>
      <c r="G281" s="127"/>
      <c r="H281" s="189"/>
      <c r="I281" s="164"/>
      <c r="J281" s="167"/>
      <c r="K281" s="70"/>
      <c r="L281" s="70"/>
      <c r="M281" s="70"/>
      <c r="N281" s="65"/>
      <c r="O281" s="65"/>
      <c r="P281" s="65"/>
      <c r="Q281" s="65"/>
      <c r="R281" s="103"/>
    </row>
    <row r="282" spans="2:18" ht="15">
      <c r="B282" s="55"/>
      <c r="C282" s="55" t="s">
        <v>26</v>
      </c>
      <c r="D282" s="55"/>
      <c r="E282" s="125" t="s">
        <v>27</v>
      </c>
      <c r="F282" s="162"/>
      <c r="G282" s="127"/>
      <c r="H282" s="189"/>
      <c r="I282" s="164"/>
      <c r="J282" s="167">
        <v>9600</v>
      </c>
      <c r="K282" s="70"/>
      <c r="L282" s="70"/>
      <c r="M282" s="70"/>
      <c r="N282" s="65"/>
      <c r="O282" s="65"/>
      <c r="P282" s="65"/>
      <c r="Q282" s="65"/>
      <c r="R282" s="103"/>
    </row>
    <row r="283" spans="2:18" ht="15">
      <c r="B283" s="55"/>
      <c r="C283" s="55" t="s">
        <v>155</v>
      </c>
      <c r="D283" s="55"/>
      <c r="E283" s="125" t="s">
        <v>31</v>
      </c>
      <c r="F283" s="162"/>
      <c r="G283" s="127"/>
      <c r="H283" s="189"/>
      <c r="I283" s="164"/>
      <c r="J283" s="167"/>
      <c r="K283" s="70"/>
      <c r="L283" s="70"/>
      <c r="M283" s="70"/>
      <c r="N283" s="65"/>
      <c r="O283" s="65"/>
      <c r="P283" s="65"/>
      <c r="Q283" s="65"/>
      <c r="R283" s="103"/>
    </row>
    <row r="284" spans="2:18" ht="15">
      <c r="B284" s="55"/>
      <c r="C284" s="55" t="s">
        <v>32</v>
      </c>
      <c r="D284" s="55"/>
      <c r="E284" s="125" t="s">
        <v>33</v>
      </c>
      <c r="F284" s="162"/>
      <c r="G284" s="127"/>
      <c r="H284" s="189"/>
      <c r="I284" s="164"/>
      <c r="J284" s="167"/>
      <c r="K284" s="70"/>
      <c r="L284" s="70"/>
      <c r="M284" s="70"/>
      <c r="N284" s="65"/>
      <c r="O284" s="65"/>
      <c r="P284" s="65"/>
      <c r="Q284" s="65"/>
      <c r="R284" s="103"/>
    </row>
    <row r="285" spans="2:18" ht="15">
      <c r="B285" s="55"/>
      <c r="C285" s="55" t="s">
        <v>156</v>
      </c>
      <c r="D285" s="55"/>
      <c r="E285" s="125" t="s">
        <v>228</v>
      </c>
      <c r="F285" s="162"/>
      <c r="G285" s="127"/>
      <c r="H285" s="189"/>
      <c r="I285" s="164"/>
      <c r="J285" s="167"/>
      <c r="K285" s="70"/>
      <c r="L285" s="70"/>
      <c r="M285" s="70"/>
      <c r="N285" s="65"/>
      <c r="O285" s="65"/>
      <c r="P285" s="65"/>
      <c r="Q285" s="65"/>
      <c r="R285" s="103"/>
    </row>
    <row r="286" spans="2:18" ht="15">
      <c r="B286" s="55"/>
      <c r="C286" s="55" t="s">
        <v>229</v>
      </c>
      <c r="D286" s="55"/>
      <c r="E286" s="125" t="s">
        <v>35</v>
      </c>
      <c r="F286" s="162"/>
      <c r="G286" s="127"/>
      <c r="H286" s="189"/>
      <c r="I286" s="164"/>
      <c r="J286" s="167"/>
      <c r="K286" s="70"/>
      <c r="L286" s="70"/>
      <c r="M286" s="70"/>
      <c r="N286" s="65"/>
      <c r="O286" s="65"/>
      <c r="P286" s="65"/>
      <c r="Q286" s="65"/>
      <c r="R286" s="103"/>
    </row>
    <row r="287" spans="2:18" ht="15">
      <c r="B287" s="55"/>
      <c r="C287" s="55" t="s">
        <v>158</v>
      </c>
      <c r="D287" s="55"/>
      <c r="E287" s="125" t="s">
        <v>38</v>
      </c>
      <c r="F287" s="162"/>
      <c r="G287" s="127"/>
      <c r="H287" s="189"/>
      <c r="I287" s="164"/>
      <c r="J287" s="167"/>
      <c r="K287" s="70"/>
      <c r="L287" s="70"/>
      <c r="M287" s="70"/>
      <c r="N287" s="65"/>
      <c r="O287" s="65"/>
      <c r="P287" s="65"/>
      <c r="Q287" s="65"/>
      <c r="R287" s="103"/>
    </row>
    <row r="288" spans="2:18" ht="15">
      <c r="B288" s="55"/>
      <c r="C288" s="55" t="s">
        <v>39</v>
      </c>
      <c r="D288" s="55"/>
      <c r="E288" s="125" t="s">
        <v>40</v>
      </c>
      <c r="F288" s="162"/>
      <c r="G288" s="127"/>
      <c r="H288" s="189"/>
      <c r="I288" s="164"/>
      <c r="J288" s="167"/>
      <c r="K288" s="70"/>
      <c r="L288" s="70"/>
      <c r="M288" s="70"/>
      <c r="N288" s="65"/>
      <c r="O288" s="65"/>
      <c r="P288" s="65"/>
      <c r="Q288" s="65"/>
      <c r="R288" s="103"/>
    </row>
    <row r="289" spans="2:18" ht="15">
      <c r="B289" s="55"/>
      <c r="C289" s="55" t="s">
        <v>41</v>
      </c>
      <c r="D289" s="55"/>
      <c r="E289" s="125" t="s">
        <v>42</v>
      </c>
      <c r="F289" s="162"/>
      <c r="G289" s="127"/>
      <c r="H289" s="189"/>
      <c r="I289" s="164"/>
      <c r="J289" s="167"/>
      <c r="K289" s="70"/>
      <c r="L289" s="70"/>
      <c r="M289" s="70"/>
      <c r="N289" s="65"/>
      <c r="O289" s="65"/>
      <c r="P289" s="65"/>
      <c r="Q289" s="65"/>
      <c r="R289" s="103"/>
    </row>
    <row r="290" spans="2:18" ht="15">
      <c r="B290" s="55"/>
      <c r="C290" s="55" t="s">
        <v>43</v>
      </c>
      <c r="D290" s="55"/>
      <c r="E290" s="125" t="s">
        <v>44</v>
      </c>
      <c r="F290" s="162"/>
      <c r="G290" s="127"/>
      <c r="H290" s="189"/>
      <c r="I290" s="164"/>
      <c r="J290" s="167"/>
      <c r="K290" s="70"/>
      <c r="L290" s="70"/>
      <c r="M290" s="70"/>
      <c r="N290" s="65"/>
      <c r="O290" s="65"/>
      <c r="P290" s="65"/>
      <c r="Q290" s="65"/>
      <c r="R290" s="103"/>
    </row>
    <row r="291" spans="2:18" ht="15">
      <c r="B291" s="55"/>
      <c r="C291" s="55" t="s">
        <v>230</v>
      </c>
      <c r="D291" s="55"/>
      <c r="E291" s="125" t="s">
        <v>46</v>
      </c>
      <c r="F291" s="162"/>
      <c r="G291" s="127"/>
      <c r="H291" s="189"/>
      <c r="I291" s="164"/>
      <c r="J291" s="167"/>
      <c r="K291" s="70"/>
      <c r="L291" s="70"/>
      <c r="M291" s="70"/>
      <c r="N291" s="65"/>
      <c r="O291" s="65"/>
      <c r="P291" s="65"/>
      <c r="Q291" s="65"/>
      <c r="R291" s="103"/>
    </row>
    <row r="292" spans="2:18" ht="15">
      <c r="B292" s="55"/>
      <c r="C292" s="55" t="s">
        <v>161</v>
      </c>
      <c r="D292" s="55"/>
      <c r="E292" s="125" t="s">
        <v>46</v>
      </c>
      <c r="F292" s="162"/>
      <c r="G292" s="127"/>
      <c r="H292" s="189"/>
      <c r="I292" s="164"/>
      <c r="J292" s="167"/>
      <c r="K292" s="70"/>
      <c r="L292" s="70"/>
      <c r="M292" s="70"/>
      <c r="N292" s="65"/>
      <c r="O292" s="65"/>
      <c r="P292" s="65"/>
      <c r="Q292" s="65"/>
      <c r="R292" s="103"/>
    </row>
    <row r="293" spans="2:18" ht="15">
      <c r="B293" s="55"/>
      <c r="C293" s="55" t="s">
        <v>45</v>
      </c>
      <c r="D293" s="55"/>
      <c r="E293" s="125" t="s">
        <v>46</v>
      </c>
      <c r="F293" s="162"/>
      <c r="G293" s="127"/>
      <c r="H293" s="189"/>
      <c r="I293" s="164"/>
      <c r="J293" s="167"/>
      <c r="K293" s="70"/>
      <c r="L293" s="70"/>
      <c r="M293" s="70"/>
      <c r="N293" s="65"/>
      <c r="O293" s="65"/>
      <c r="P293" s="65"/>
      <c r="Q293" s="65"/>
      <c r="R293" s="103"/>
    </row>
    <row r="294" spans="2:18" ht="15">
      <c r="B294" s="55"/>
      <c r="C294" s="55"/>
      <c r="D294" s="55"/>
      <c r="E294" s="161"/>
      <c r="F294" s="162"/>
      <c r="G294" s="127"/>
      <c r="H294" s="127"/>
      <c r="I294" s="164"/>
      <c r="J294" s="164"/>
      <c r="K294" s="70"/>
      <c r="L294" s="70"/>
      <c r="M294" s="70"/>
      <c r="N294" s="65"/>
      <c r="O294" s="65"/>
      <c r="P294" s="65"/>
      <c r="Q294" s="65"/>
      <c r="R294" s="103"/>
    </row>
    <row r="295" spans="2:18" ht="15">
      <c r="B295" s="88" t="s">
        <v>162</v>
      </c>
      <c r="C295" s="89"/>
      <c r="D295" s="170"/>
      <c r="E295" s="159"/>
      <c r="F295" s="171">
        <f>SUM(F297:F303)</f>
        <v>0</v>
      </c>
      <c r="G295" s="171">
        <f>SUM(G297:G303)</f>
        <v>3010</v>
      </c>
      <c r="H295" s="171">
        <f>SUM(H297:H303)</f>
        <v>11990</v>
      </c>
      <c r="I295" s="171">
        <f>SUM(I297:I303)</f>
        <v>15000</v>
      </c>
      <c r="J295" s="164">
        <f>SUM(J297:J303)</f>
        <v>188600</v>
      </c>
      <c r="K295" s="70"/>
      <c r="L295" s="70"/>
      <c r="M295" s="70"/>
      <c r="N295" s="65"/>
      <c r="O295" s="65"/>
      <c r="P295" s="65"/>
      <c r="Q295" s="65"/>
      <c r="R295" s="103"/>
    </row>
    <row r="296" spans="2:18">
      <c r="B296" s="55"/>
      <c r="C296" s="55"/>
      <c r="D296" s="55"/>
      <c r="E296" s="161"/>
      <c r="F296" s="127"/>
      <c r="G296" s="127"/>
      <c r="H296" s="127"/>
      <c r="I296" s="169"/>
      <c r="J296" s="169"/>
      <c r="K296" s="70"/>
      <c r="L296" s="70"/>
      <c r="M296" s="70"/>
      <c r="N296" s="65"/>
      <c r="O296" s="65"/>
      <c r="P296" s="65"/>
      <c r="Q296" s="65"/>
      <c r="R296" s="103"/>
    </row>
    <row r="297" spans="2:18" ht="13.5">
      <c r="B297" s="55" t="s">
        <v>50</v>
      </c>
      <c r="C297" s="55"/>
      <c r="D297" s="55"/>
      <c r="E297" s="172" t="s">
        <v>51</v>
      </c>
      <c r="F297" s="161"/>
      <c r="G297" s="169">
        <v>3010</v>
      </c>
      <c r="H297" s="161">
        <f>SUM(I297-G297)</f>
        <v>1990</v>
      </c>
      <c r="I297" s="169">
        <v>5000</v>
      </c>
      <c r="J297" s="169">
        <v>50000</v>
      </c>
      <c r="K297" s="70"/>
      <c r="L297" s="70"/>
      <c r="M297" s="70"/>
      <c r="N297" s="65"/>
      <c r="O297" s="65"/>
      <c r="P297" s="65"/>
      <c r="Q297" s="65"/>
      <c r="R297" s="103"/>
    </row>
    <row r="298" spans="2:18" ht="13.5">
      <c r="B298" s="55" t="s">
        <v>52</v>
      </c>
      <c r="C298" s="55"/>
      <c r="D298" s="55"/>
      <c r="E298" s="172" t="s">
        <v>53</v>
      </c>
      <c r="F298" s="161"/>
      <c r="G298" s="169">
        <v>0</v>
      </c>
      <c r="H298" s="161">
        <f>SUM(I298-G298)</f>
        <v>5000</v>
      </c>
      <c r="I298" s="169">
        <v>5000</v>
      </c>
      <c r="J298" s="169">
        <v>45000</v>
      </c>
      <c r="K298" s="70"/>
      <c r="L298" s="70"/>
      <c r="M298" s="70"/>
      <c r="N298" s="65"/>
      <c r="O298" s="65"/>
      <c r="P298" s="65"/>
      <c r="Q298" s="65"/>
      <c r="R298" s="103"/>
    </row>
    <row r="299" spans="2:18" ht="13.5">
      <c r="B299" s="55" t="s">
        <v>54</v>
      </c>
      <c r="C299" s="55"/>
      <c r="D299" s="55"/>
      <c r="E299" s="172" t="s">
        <v>59</v>
      </c>
      <c r="F299" s="161"/>
      <c r="G299" s="169">
        <v>0</v>
      </c>
      <c r="H299" s="161">
        <f>SUM(I299-G299)</f>
        <v>5000</v>
      </c>
      <c r="I299" s="169">
        <v>5000</v>
      </c>
      <c r="J299" s="169">
        <v>50000</v>
      </c>
      <c r="K299" s="70"/>
      <c r="L299" s="70"/>
      <c r="M299" s="70"/>
      <c r="N299" s="65"/>
      <c r="O299" s="65"/>
      <c r="P299" s="65"/>
      <c r="Q299" s="65"/>
      <c r="R299" s="103"/>
    </row>
    <row r="300" spans="2:18" ht="13.5">
      <c r="B300" s="55" t="s">
        <v>235</v>
      </c>
      <c r="C300" s="55"/>
      <c r="D300" s="55"/>
      <c r="E300" s="190" t="s">
        <v>65</v>
      </c>
      <c r="F300" s="173"/>
      <c r="G300" s="173"/>
      <c r="H300" s="161"/>
      <c r="I300" s="173"/>
      <c r="J300" s="173">
        <v>3600</v>
      </c>
      <c r="K300" s="70"/>
      <c r="L300" s="70"/>
      <c r="M300" s="70"/>
      <c r="N300" s="65"/>
      <c r="O300" s="65"/>
      <c r="P300" s="65"/>
      <c r="Q300" s="65"/>
      <c r="R300" s="103"/>
    </row>
    <row r="301" spans="2:18" ht="13.5">
      <c r="B301" s="55" t="s">
        <v>68</v>
      </c>
      <c r="C301" s="55"/>
      <c r="D301" s="55"/>
      <c r="E301" s="125" t="s">
        <v>69</v>
      </c>
      <c r="F301" s="173"/>
      <c r="G301" s="173"/>
      <c r="H301" s="161"/>
      <c r="I301" s="173"/>
      <c r="J301" s="173">
        <v>15000</v>
      </c>
      <c r="K301" s="70"/>
      <c r="L301" s="70"/>
      <c r="M301" s="70"/>
      <c r="N301" s="65"/>
      <c r="O301" s="65"/>
      <c r="P301" s="65"/>
      <c r="Q301" s="65"/>
      <c r="R301" s="103"/>
    </row>
    <row r="302" spans="2:18" ht="13.5">
      <c r="B302" s="55" t="s">
        <v>87</v>
      </c>
      <c r="C302" s="55"/>
      <c r="D302" s="55"/>
      <c r="E302" s="172" t="s">
        <v>88</v>
      </c>
      <c r="F302" s="173"/>
      <c r="G302" s="173"/>
      <c r="H302" s="161"/>
      <c r="I302" s="173"/>
      <c r="J302" s="173">
        <v>25000</v>
      </c>
      <c r="K302" s="70"/>
      <c r="L302" s="70"/>
      <c r="M302" s="70"/>
      <c r="N302" s="65"/>
      <c r="O302" s="65"/>
      <c r="P302" s="65"/>
      <c r="Q302" s="65"/>
      <c r="R302" s="103"/>
    </row>
    <row r="303" spans="2:18" ht="13.5">
      <c r="B303" s="55"/>
      <c r="C303" s="55"/>
      <c r="D303" s="55"/>
      <c r="E303" s="172"/>
      <c r="F303" s="173"/>
      <c r="G303" s="173"/>
      <c r="H303" s="173"/>
      <c r="I303" s="173"/>
      <c r="J303" s="173"/>
      <c r="K303" s="70"/>
      <c r="L303" s="70"/>
      <c r="M303" s="70"/>
      <c r="N303" s="65"/>
      <c r="O303" s="65"/>
      <c r="P303" s="65"/>
      <c r="Q303" s="65"/>
      <c r="R303" s="103"/>
    </row>
    <row r="304" spans="2:18" ht="15">
      <c r="B304" s="88" t="s">
        <v>194</v>
      </c>
      <c r="C304" s="89"/>
      <c r="D304" s="170"/>
      <c r="E304" s="174" t="s">
        <v>240</v>
      </c>
      <c r="F304" s="175">
        <f>SUM(F305:F310)</f>
        <v>0</v>
      </c>
      <c r="G304" s="175">
        <f>SUM(G305:G310)</f>
        <v>0</v>
      </c>
      <c r="H304" s="175">
        <f>SUM(H305:H310)</f>
        <v>58000</v>
      </c>
      <c r="I304" s="175">
        <f>SUM(I305:I310)</f>
        <v>58000</v>
      </c>
      <c r="J304" s="175">
        <f>SUM(J305:J310)</f>
        <v>89500</v>
      </c>
      <c r="K304" s="70"/>
      <c r="L304" s="70"/>
      <c r="M304" s="70"/>
      <c r="N304" s="65"/>
      <c r="O304" s="65"/>
      <c r="P304" s="65"/>
      <c r="Q304" s="65"/>
      <c r="R304" s="103"/>
    </row>
    <row r="305" spans="1:18">
      <c r="B305" s="55"/>
      <c r="C305" s="55"/>
      <c r="D305" s="55"/>
      <c r="E305" s="176"/>
      <c r="F305" s="127"/>
      <c r="G305" s="127"/>
      <c r="H305" s="127"/>
      <c r="I305" s="173"/>
      <c r="J305" s="173"/>
      <c r="K305" s="70"/>
      <c r="L305" s="70"/>
      <c r="M305" s="70"/>
      <c r="N305" s="65"/>
      <c r="O305" s="65"/>
      <c r="P305" s="65"/>
      <c r="Q305" s="65"/>
      <c r="R305" s="103"/>
    </row>
    <row r="306" spans="1:18" ht="13.5">
      <c r="B306" s="55" t="s">
        <v>241</v>
      </c>
      <c r="C306" s="55"/>
      <c r="D306" s="55"/>
      <c r="E306" s="79" t="s">
        <v>196</v>
      </c>
      <c r="F306" s="127"/>
      <c r="G306" s="127"/>
      <c r="H306" s="127"/>
      <c r="I306" s="173"/>
      <c r="J306" s="173">
        <v>42000</v>
      </c>
      <c r="K306" s="70"/>
      <c r="L306" s="70"/>
      <c r="M306" s="70"/>
      <c r="N306" s="65"/>
      <c r="O306" s="65"/>
      <c r="P306" s="65"/>
      <c r="Q306" s="65"/>
      <c r="R306" s="103"/>
    </row>
    <row r="307" spans="1:18" ht="13.5">
      <c r="B307" s="55" t="s">
        <v>250</v>
      </c>
      <c r="C307" s="55"/>
      <c r="D307" s="55"/>
      <c r="E307" s="79" t="s">
        <v>196</v>
      </c>
      <c r="F307" s="127"/>
      <c r="G307" s="127"/>
      <c r="H307" s="127"/>
      <c r="I307" s="173"/>
      <c r="J307" s="173">
        <v>7500</v>
      </c>
      <c r="K307" s="70"/>
      <c r="L307" s="70"/>
      <c r="M307" s="70"/>
      <c r="N307" s="65"/>
      <c r="O307" s="65"/>
      <c r="P307" s="65"/>
      <c r="Q307" s="65"/>
      <c r="R307" s="103"/>
    </row>
    <row r="308" spans="1:18" ht="13.5">
      <c r="B308" s="55" t="s">
        <v>251</v>
      </c>
      <c r="C308" s="55"/>
      <c r="D308" s="55"/>
      <c r="E308" s="79" t="s">
        <v>196</v>
      </c>
      <c r="F308" s="127"/>
      <c r="G308" s="127"/>
      <c r="H308" s="127"/>
      <c r="I308" s="173"/>
      <c r="J308" s="173">
        <v>40000</v>
      </c>
      <c r="K308" s="70"/>
      <c r="L308" s="70"/>
      <c r="M308" s="70"/>
      <c r="N308" s="65"/>
      <c r="O308" s="65"/>
      <c r="P308" s="65"/>
      <c r="Q308" s="65"/>
      <c r="R308" s="103"/>
    </row>
    <row r="309" spans="1:18" ht="13.5">
      <c r="B309" s="55" t="s">
        <v>242</v>
      </c>
      <c r="C309" s="55"/>
      <c r="D309" s="55"/>
      <c r="E309" s="79" t="s">
        <v>200</v>
      </c>
      <c r="F309" s="173"/>
      <c r="G309" s="173">
        <v>0</v>
      </c>
      <c r="H309" s="161">
        <f>SUM(I309-G309)</f>
        <v>45000</v>
      </c>
      <c r="I309" s="173">
        <v>45000</v>
      </c>
      <c r="J309" s="173"/>
      <c r="K309" s="70"/>
      <c r="L309" s="70"/>
      <c r="M309" s="70"/>
      <c r="N309" s="65"/>
      <c r="O309" s="65"/>
      <c r="P309" s="65"/>
      <c r="Q309" s="65"/>
      <c r="R309" s="103"/>
    </row>
    <row r="310" spans="1:18" ht="15">
      <c r="B310" s="55" t="s">
        <v>252</v>
      </c>
      <c r="C310" s="55"/>
      <c r="D310" s="177"/>
      <c r="E310" s="79" t="s">
        <v>200</v>
      </c>
      <c r="F310" s="127"/>
      <c r="G310" s="173">
        <v>0</v>
      </c>
      <c r="H310" s="161">
        <f>SUM(I310-G310)</f>
        <v>13000</v>
      </c>
      <c r="I310" s="191">
        <v>13000</v>
      </c>
      <c r="J310" s="179"/>
      <c r="K310" s="70"/>
      <c r="L310" s="70"/>
      <c r="M310" s="70"/>
      <c r="N310" s="65"/>
      <c r="O310" s="65"/>
      <c r="P310" s="65"/>
      <c r="Q310" s="65"/>
      <c r="R310" s="103"/>
    </row>
    <row r="311" spans="1:18" ht="15">
      <c r="B311" s="88"/>
      <c r="C311" s="89"/>
      <c r="D311" s="180" t="s">
        <v>220</v>
      </c>
      <c r="E311" s="178"/>
      <c r="F311" s="181">
        <f>SUM(F276+F295+F304)</f>
        <v>0</v>
      </c>
      <c r="G311" s="181">
        <f>SUM(G275+G295+G304)</f>
        <v>3010</v>
      </c>
      <c r="H311" s="181">
        <f>SUM(H275+H295+H304)</f>
        <v>69990</v>
      </c>
      <c r="I311" s="181">
        <f>SUM(I275+I295+I304)</f>
        <v>73000</v>
      </c>
      <c r="J311" s="178">
        <f>SUM(J275+J295+J304)</f>
        <v>278100</v>
      </c>
      <c r="K311" s="70"/>
      <c r="L311" s="70"/>
      <c r="M311" s="70"/>
      <c r="N311" s="65"/>
      <c r="O311" s="65"/>
      <c r="P311" s="65"/>
      <c r="Q311" s="65"/>
      <c r="R311" s="103"/>
    </row>
    <row r="312" spans="1:18">
      <c r="K312" s="70"/>
      <c r="L312" s="70"/>
      <c r="M312" s="70"/>
      <c r="N312" s="65"/>
      <c r="O312" s="65"/>
      <c r="P312" s="65"/>
      <c r="Q312" s="65"/>
      <c r="R312" s="103"/>
    </row>
    <row r="313" spans="1:18">
      <c r="A313" s="150"/>
      <c r="D313" s="182"/>
      <c r="I313" s="183"/>
      <c r="J313" s="184"/>
      <c r="K313" s="70"/>
      <c r="L313" s="70"/>
      <c r="M313" s="70"/>
      <c r="N313" s="65"/>
      <c r="O313" s="65"/>
      <c r="P313" s="65"/>
      <c r="Q313" s="65"/>
      <c r="R313" s="103"/>
    </row>
    <row r="314" spans="1:18">
      <c r="E314" s="114"/>
      <c r="F314" s="114"/>
      <c r="G314" s="114"/>
      <c r="H314" s="114"/>
      <c r="I314" s="114"/>
      <c r="J314" s="114"/>
      <c r="K314" s="70"/>
      <c r="L314" s="70"/>
      <c r="M314" s="70"/>
      <c r="N314" s="65"/>
      <c r="O314" s="65"/>
      <c r="P314" s="65"/>
      <c r="Q314" s="65"/>
      <c r="R314" s="103"/>
    </row>
    <row r="315" spans="1:18" ht="15">
      <c r="D315" s="74" t="s">
        <v>221</v>
      </c>
      <c r="E315" s="104"/>
      <c r="F315" s="104" t="s">
        <v>222</v>
      </c>
      <c r="G315" s="102"/>
      <c r="H315" s="104" t="s">
        <v>223</v>
      </c>
      <c r="I315" s="105"/>
      <c r="J315" s="102"/>
      <c r="K315" s="70"/>
      <c r="L315" s="70"/>
      <c r="M315" s="70"/>
      <c r="N315" s="65"/>
      <c r="O315" s="65"/>
      <c r="P315" s="65"/>
      <c r="Q315" s="65"/>
      <c r="R315" s="103"/>
    </row>
    <row r="316" spans="1:18" ht="15">
      <c r="D316" s="74"/>
      <c r="E316" s="104"/>
      <c r="F316" s="104"/>
      <c r="G316" s="102"/>
      <c r="H316" s="104"/>
      <c r="I316" s="105"/>
      <c r="J316" s="102"/>
      <c r="K316" s="70"/>
      <c r="L316" s="70"/>
      <c r="M316" s="70"/>
      <c r="N316" s="65"/>
      <c r="O316" s="65"/>
      <c r="P316" s="65"/>
      <c r="Q316" s="65"/>
      <c r="R316" s="103"/>
    </row>
    <row r="317" spans="1:18">
      <c r="D317" s="74"/>
      <c r="E317" s="104"/>
      <c r="F317" s="104"/>
      <c r="G317" s="105"/>
      <c r="H317" s="104"/>
      <c r="I317" s="105"/>
      <c r="J317" s="105"/>
      <c r="K317" s="70"/>
      <c r="L317" s="70"/>
      <c r="M317" s="70"/>
      <c r="N317" s="65"/>
      <c r="O317" s="65"/>
      <c r="P317" s="65"/>
      <c r="Q317" s="65"/>
      <c r="R317" s="103"/>
    </row>
    <row r="318" spans="1:18">
      <c r="D318" s="35" t="s">
        <v>565</v>
      </c>
      <c r="E318" s="107"/>
      <c r="F318" s="107" t="s">
        <v>563</v>
      </c>
      <c r="G318" s="149"/>
      <c r="H318" s="550" t="s">
        <v>559</v>
      </c>
      <c r="I318" s="550"/>
      <c r="J318" s="550"/>
      <c r="K318" s="70"/>
      <c r="L318" s="70"/>
      <c r="M318" s="70"/>
      <c r="N318" s="65"/>
      <c r="O318" s="65"/>
      <c r="P318" s="65"/>
      <c r="Q318" s="65"/>
      <c r="R318" s="103"/>
    </row>
    <row r="319" spans="1:18">
      <c r="D319" s="100" t="s">
        <v>253</v>
      </c>
      <c r="E319" s="34"/>
      <c r="F319" s="34" t="s">
        <v>245</v>
      </c>
      <c r="G319" s="109"/>
      <c r="H319" s="109" t="s">
        <v>226</v>
      </c>
      <c r="I319" s="34"/>
      <c r="J319" s="34"/>
      <c r="K319" s="70"/>
      <c r="L319" s="70"/>
      <c r="M319" s="70"/>
      <c r="N319" s="65"/>
      <c r="O319" s="65"/>
      <c r="P319" s="65"/>
      <c r="Q319" s="65"/>
      <c r="R319" s="103"/>
    </row>
    <row r="320" spans="1:18">
      <c r="B320" s="74"/>
      <c r="C320" s="74"/>
      <c r="D320" s="100"/>
      <c r="E320" s="109"/>
      <c r="F320" s="109"/>
      <c r="G320" s="109"/>
      <c r="H320" s="109"/>
      <c r="I320" s="109"/>
      <c r="J320" s="109"/>
      <c r="K320" s="70"/>
      <c r="L320" s="70"/>
      <c r="M320" s="70"/>
      <c r="N320" s="65"/>
      <c r="O320" s="65"/>
      <c r="P320" s="65"/>
      <c r="Q320" s="65"/>
      <c r="R320" s="103"/>
    </row>
    <row r="321" spans="1:18">
      <c r="B321" s="74"/>
      <c r="C321" s="74"/>
      <c r="D321" s="100"/>
      <c r="E321" s="109"/>
      <c r="F321" s="109"/>
      <c r="G321" s="109"/>
      <c r="H321" s="109"/>
      <c r="I321" s="109"/>
      <c r="J321" s="109"/>
      <c r="K321" s="70"/>
      <c r="L321" s="70"/>
      <c r="M321" s="70"/>
      <c r="N321" s="65"/>
      <c r="O321" s="65"/>
      <c r="P321" s="65"/>
      <c r="Q321" s="65"/>
      <c r="R321" s="103"/>
    </row>
    <row r="322" spans="1:18">
      <c r="B322" s="74"/>
      <c r="C322" s="74"/>
      <c r="D322" s="100"/>
      <c r="E322" s="109"/>
      <c r="F322" s="109"/>
      <c r="G322" s="109"/>
      <c r="H322" s="109"/>
      <c r="I322" s="109"/>
      <c r="J322" s="109"/>
      <c r="K322" s="70"/>
      <c r="L322" s="70"/>
      <c r="M322" s="70"/>
      <c r="N322" s="65"/>
      <c r="O322" s="65"/>
      <c r="P322" s="65"/>
      <c r="Q322" s="65"/>
      <c r="R322" s="103"/>
    </row>
    <row r="323" spans="1:18">
      <c r="B323" s="74"/>
      <c r="C323" s="74"/>
      <c r="D323" s="100"/>
      <c r="E323" s="109"/>
      <c r="F323" s="109"/>
      <c r="G323" s="109"/>
      <c r="H323" s="109"/>
      <c r="I323" s="109"/>
      <c r="J323" s="109"/>
      <c r="K323" s="70"/>
      <c r="L323" s="70"/>
      <c r="M323" s="70"/>
      <c r="N323" s="65"/>
      <c r="O323" s="65"/>
      <c r="P323" s="65"/>
      <c r="Q323" s="65"/>
      <c r="R323" s="103"/>
    </row>
    <row r="324" spans="1:18">
      <c r="B324" s="74"/>
      <c r="C324" s="74"/>
      <c r="D324" s="100"/>
      <c r="E324" s="109"/>
      <c r="F324" s="109"/>
      <c r="G324" s="109"/>
      <c r="H324" s="109"/>
      <c r="I324" s="109"/>
      <c r="J324" s="109"/>
      <c r="K324" s="70"/>
      <c r="L324" s="70"/>
      <c r="M324" s="70"/>
      <c r="N324" s="65"/>
      <c r="O324" s="65"/>
      <c r="P324" s="65"/>
      <c r="Q324" s="65"/>
      <c r="R324" s="103"/>
    </row>
    <row r="325" spans="1:18">
      <c r="B325" s="74"/>
      <c r="C325" s="74"/>
      <c r="D325" s="100"/>
      <c r="E325" s="109"/>
      <c r="F325" s="109"/>
      <c r="G325" s="109"/>
      <c r="H325" s="109"/>
      <c r="I325" s="109"/>
      <c r="J325" s="109"/>
      <c r="K325" s="70"/>
      <c r="L325" s="70"/>
      <c r="M325" s="70"/>
      <c r="N325" s="65"/>
      <c r="O325" s="65"/>
      <c r="P325" s="65"/>
      <c r="Q325" s="65"/>
      <c r="R325" s="103"/>
    </row>
    <row r="326" spans="1:18">
      <c r="B326" s="74"/>
      <c r="C326" s="74"/>
      <c r="D326" s="100"/>
      <c r="E326" s="109"/>
      <c r="F326" s="109"/>
      <c r="G326" s="109"/>
      <c r="H326" s="109"/>
      <c r="I326" s="109"/>
      <c r="J326" s="109"/>
      <c r="K326" s="70"/>
      <c r="L326" s="70"/>
      <c r="M326" s="70"/>
      <c r="N326" s="65"/>
      <c r="O326" s="65"/>
      <c r="P326" s="65"/>
      <c r="Q326" s="65"/>
      <c r="R326" s="103"/>
    </row>
    <row r="327" spans="1:18">
      <c r="B327" s="74"/>
      <c r="C327" s="74"/>
      <c r="D327" s="100"/>
      <c r="E327" s="109"/>
      <c r="F327" s="109"/>
      <c r="G327" s="109"/>
      <c r="H327" s="109"/>
      <c r="I327" s="109"/>
      <c r="J327" s="109"/>
      <c r="K327" s="70"/>
      <c r="L327" s="70"/>
      <c r="M327" s="70"/>
      <c r="N327" s="65"/>
      <c r="O327" s="65"/>
      <c r="P327" s="65"/>
      <c r="Q327" s="65"/>
      <c r="R327" s="103"/>
    </row>
    <row r="328" spans="1:18">
      <c r="B328" s="74"/>
      <c r="C328" s="74"/>
      <c r="D328" s="100"/>
      <c r="E328" s="109"/>
      <c r="F328" s="109"/>
      <c r="G328" s="109"/>
      <c r="H328" s="109"/>
      <c r="I328" s="109"/>
      <c r="J328" s="109"/>
      <c r="K328" s="70"/>
      <c r="L328" s="70"/>
      <c r="M328" s="70"/>
      <c r="N328" s="65"/>
      <c r="O328" s="65"/>
      <c r="P328" s="65"/>
      <c r="Q328" s="65"/>
      <c r="R328" s="103"/>
    </row>
    <row r="329" spans="1:18">
      <c r="B329" s="74"/>
      <c r="C329" s="74"/>
      <c r="D329" s="100"/>
      <c r="E329" s="109"/>
      <c r="F329" s="109"/>
      <c r="G329" s="109"/>
      <c r="H329" s="109"/>
      <c r="I329" s="109"/>
      <c r="J329" s="109"/>
      <c r="K329" s="70"/>
      <c r="L329" s="70"/>
      <c r="M329" s="70"/>
      <c r="N329" s="65"/>
      <c r="O329" s="65"/>
      <c r="P329" s="65"/>
      <c r="Q329" s="65"/>
      <c r="R329" s="103"/>
    </row>
    <row r="330" spans="1:18">
      <c r="B330" s="74"/>
      <c r="C330" s="74"/>
      <c r="D330" s="100"/>
      <c r="E330" s="109"/>
      <c r="F330" s="109"/>
      <c r="G330" s="109"/>
      <c r="H330" s="109"/>
      <c r="I330" s="109"/>
      <c r="J330" s="109"/>
      <c r="K330" s="70"/>
      <c r="L330" s="70"/>
      <c r="M330" s="70"/>
      <c r="N330" s="65"/>
      <c r="O330" s="65"/>
      <c r="P330" s="65"/>
      <c r="Q330" s="65"/>
      <c r="R330" s="103"/>
    </row>
    <row r="331" spans="1:18">
      <c r="B331" s="74"/>
      <c r="C331" s="74"/>
      <c r="D331" s="100"/>
      <c r="E331" s="109"/>
      <c r="F331" s="109"/>
      <c r="G331" s="109"/>
      <c r="H331" s="109"/>
      <c r="I331" s="109"/>
      <c r="J331" s="109"/>
      <c r="K331" s="70"/>
      <c r="L331" s="70"/>
      <c r="M331" s="70"/>
      <c r="N331" s="65"/>
      <c r="O331" s="65"/>
      <c r="P331" s="65"/>
      <c r="Q331" s="65"/>
      <c r="R331" s="103"/>
    </row>
    <row r="332" spans="1:18">
      <c r="B332" s="74"/>
      <c r="C332" s="74"/>
      <c r="D332" s="100"/>
      <c r="E332" s="109"/>
      <c r="F332" s="109"/>
      <c r="G332" s="109"/>
      <c r="H332" s="109"/>
      <c r="I332" s="109"/>
      <c r="J332" s="28">
        <v>5</v>
      </c>
      <c r="K332" s="70"/>
      <c r="L332" s="70"/>
      <c r="M332" s="70"/>
      <c r="N332" s="65"/>
      <c r="O332" s="65"/>
      <c r="P332" s="65"/>
      <c r="Q332" s="65"/>
      <c r="R332" s="103"/>
    </row>
    <row r="333" spans="1:18">
      <c r="B333" s="74"/>
      <c r="C333" s="74"/>
      <c r="D333" s="100"/>
      <c r="E333" s="109"/>
      <c r="F333" s="109"/>
      <c r="G333" s="109"/>
      <c r="H333" s="109"/>
      <c r="I333" s="109"/>
      <c r="J333" s="109"/>
      <c r="K333" s="70"/>
      <c r="L333" s="70"/>
      <c r="M333" s="70"/>
      <c r="N333" s="65"/>
      <c r="O333" s="65"/>
      <c r="P333" s="65"/>
      <c r="Q333" s="65"/>
      <c r="R333" s="103"/>
    </row>
    <row r="334" spans="1:18">
      <c r="A334" s="536" t="s">
        <v>143</v>
      </c>
      <c r="B334" s="536"/>
      <c r="C334" s="536"/>
      <c r="D334" s="536"/>
      <c r="E334" s="536"/>
      <c r="F334" s="536"/>
      <c r="G334" s="536"/>
      <c r="H334" s="536"/>
      <c r="I334" s="536"/>
      <c r="J334" s="536"/>
      <c r="K334" s="70"/>
      <c r="L334" s="70"/>
      <c r="M334" s="70"/>
      <c r="N334" s="65"/>
      <c r="O334" s="65"/>
      <c r="P334" s="65"/>
      <c r="Q334" s="65"/>
      <c r="R334" s="103"/>
    </row>
    <row r="335" spans="1:18">
      <c r="A335" s="192"/>
      <c r="B335" s="193"/>
      <c r="C335" s="193"/>
      <c r="D335" s="193"/>
      <c r="E335" s="192"/>
      <c r="F335" s="192"/>
      <c r="G335" s="192"/>
      <c r="H335" s="192"/>
      <c r="I335" s="192"/>
      <c r="J335" s="192"/>
      <c r="K335" s="70"/>
      <c r="L335" s="70"/>
      <c r="M335" s="70"/>
      <c r="N335" s="65"/>
      <c r="O335" s="65"/>
      <c r="P335" s="65"/>
      <c r="Q335" s="65"/>
      <c r="R335" s="103"/>
    </row>
    <row r="336" spans="1:18">
      <c r="K336" s="70"/>
      <c r="L336" s="70"/>
      <c r="M336" s="70"/>
      <c r="N336" s="65"/>
      <c r="O336" s="65"/>
      <c r="P336" s="65"/>
      <c r="Q336" s="65"/>
      <c r="R336" s="103"/>
    </row>
    <row r="337" spans="1:18" ht="15">
      <c r="A337" s="32" t="s">
        <v>254</v>
      </c>
      <c r="B337" s="111"/>
      <c r="C337" s="111"/>
      <c r="D337" s="112"/>
      <c r="E337" s="113"/>
      <c r="F337" s="113"/>
      <c r="G337" s="113"/>
      <c r="H337" s="113"/>
      <c r="I337" s="113"/>
      <c r="J337" s="114"/>
      <c r="K337" s="70"/>
      <c r="L337" s="70"/>
      <c r="M337" s="70"/>
      <c r="N337" s="65"/>
      <c r="O337" s="65"/>
      <c r="P337" s="65"/>
      <c r="Q337" s="65"/>
      <c r="R337" s="103"/>
    </row>
    <row r="338" spans="1:18" ht="15">
      <c r="A338" s="32"/>
      <c r="B338" s="111"/>
      <c r="C338" s="111"/>
      <c r="D338" s="112"/>
      <c r="E338" s="113"/>
      <c r="F338" s="113"/>
      <c r="G338" s="113"/>
      <c r="H338" s="113"/>
      <c r="I338" s="113"/>
      <c r="J338" s="114"/>
      <c r="K338" s="70"/>
      <c r="L338" s="70"/>
      <c r="M338" s="70"/>
      <c r="N338" s="65"/>
      <c r="O338" s="65"/>
      <c r="P338" s="65"/>
      <c r="Q338" s="65"/>
      <c r="R338" s="103"/>
    </row>
    <row r="339" spans="1:18" ht="12.75" customHeight="1">
      <c r="C339" s="569" t="s">
        <v>145</v>
      </c>
      <c r="D339" s="570"/>
      <c r="E339" s="559" t="s">
        <v>146</v>
      </c>
      <c r="F339" s="559" t="s">
        <v>147</v>
      </c>
      <c r="G339" s="561" t="s">
        <v>148</v>
      </c>
      <c r="H339" s="562"/>
      <c r="I339" s="563"/>
      <c r="J339" s="559" t="s">
        <v>149</v>
      </c>
      <c r="K339" s="70"/>
      <c r="L339" s="70"/>
      <c r="M339" s="70"/>
      <c r="N339" s="65"/>
      <c r="O339" s="65"/>
      <c r="P339" s="65"/>
      <c r="Q339" s="65"/>
      <c r="R339" s="103"/>
    </row>
    <row r="340" spans="1:18" ht="36" customHeight="1">
      <c r="C340" s="571"/>
      <c r="D340" s="572"/>
      <c r="E340" s="560"/>
      <c r="F340" s="560"/>
      <c r="G340" s="116" t="s">
        <v>150</v>
      </c>
      <c r="H340" s="116" t="s">
        <v>151</v>
      </c>
      <c r="I340" s="117" t="s">
        <v>7</v>
      </c>
      <c r="J340" s="560"/>
      <c r="K340" s="70"/>
      <c r="L340" s="70"/>
      <c r="M340" s="70"/>
      <c r="N340" s="65"/>
      <c r="O340" s="65"/>
      <c r="P340" s="65"/>
      <c r="Q340" s="65"/>
      <c r="R340" s="103"/>
    </row>
    <row r="341" spans="1:18" ht="15">
      <c r="C341" s="118" t="s">
        <v>152</v>
      </c>
      <c r="D341" s="119"/>
      <c r="E341" s="194"/>
      <c r="F341" s="195">
        <v>0</v>
      </c>
      <c r="G341" s="195">
        <v>0</v>
      </c>
      <c r="H341" s="195">
        <v>0</v>
      </c>
      <c r="I341" s="195">
        <v>0</v>
      </c>
      <c r="J341" s="195">
        <v>0</v>
      </c>
      <c r="K341" s="70"/>
      <c r="L341" s="70"/>
      <c r="M341" s="70"/>
      <c r="N341" s="65"/>
      <c r="O341" s="65"/>
      <c r="P341" s="65"/>
      <c r="Q341" s="65"/>
      <c r="R341" s="103"/>
    </row>
    <row r="342" spans="1:18" ht="14.25">
      <c r="C342" s="118"/>
      <c r="D342" s="119"/>
      <c r="E342" s="194"/>
      <c r="F342" s="196"/>
      <c r="G342" s="34"/>
      <c r="H342" s="196"/>
      <c r="I342" s="194"/>
      <c r="J342" s="197"/>
      <c r="K342" s="70"/>
      <c r="L342" s="70"/>
      <c r="M342" s="70"/>
      <c r="N342" s="65"/>
      <c r="O342" s="65"/>
      <c r="P342" s="65"/>
      <c r="Q342" s="65"/>
      <c r="R342" s="103"/>
    </row>
    <row r="343" spans="1:18" ht="15">
      <c r="C343" s="118" t="s">
        <v>162</v>
      </c>
      <c r="D343" s="119"/>
      <c r="E343" s="198"/>
      <c r="F343" s="199">
        <f>SUM(F345:F351)</f>
        <v>0</v>
      </c>
      <c r="G343" s="199">
        <f>SUM(G345:G351)</f>
        <v>16750</v>
      </c>
      <c r="H343" s="199">
        <f>SUM(H345:H351)</f>
        <v>238250</v>
      </c>
      <c r="I343" s="199">
        <f>SUM(I345:I351)</f>
        <v>255000</v>
      </c>
      <c r="J343" s="199">
        <f>SUM(J345:J351)</f>
        <v>230000</v>
      </c>
      <c r="K343" s="70"/>
      <c r="L343" s="70"/>
      <c r="M343" s="70"/>
      <c r="N343" s="65"/>
      <c r="O343" s="65"/>
      <c r="P343" s="65"/>
      <c r="Q343" s="65"/>
      <c r="R343" s="103"/>
    </row>
    <row r="344" spans="1:18" ht="15">
      <c r="C344" s="77"/>
      <c r="D344" s="123"/>
      <c r="E344" s="178"/>
      <c r="F344" s="200"/>
      <c r="G344" s="200"/>
      <c r="H344" s="200"/>
      <c r="I344" s="178"/>
      <c r="J344" s="178"/>
      <c r="K344" s="70"/>
      <c r="L344" s="70"/>
      <c r="M344" s="70"/>
      <c r="N344" s="65"/>
      <c r="O344" s="65"/>
      <c r="P344" s="65"/>
      <c r="Q344" s="65"/>
      <c r="R344" s="103"/>
    </row>
    <row r="345" spans="1:18" ht="13.5">
      <c r="C345" s="55"/>
      <c r="D345" s="201" t="s">
        <v>231</v>
      </c>
      <c r="E345" s="190" t="s">
        <v>51</v>
      </c>
      <c r="F345" s="202"/>
      <c r="G345" s="203">
        <v>14250</v>
      </c>
      <c r="H345" s="161">
        <f t="shared" ref="H345:H351" si="7">SUM(I345-G345)</f>
        <v>55750</v>
      </c>
      <c r="I345" s="203">
        <v>70000</v>
      </c>
      <c r="J345" s="203">
        <v>50000</v>
      </c>
      <c r="K345" s="70"/>
      <c r="L345" s="70"/>
      <c r="M345" s="70"/>
      <c r="N345" s="65"/>
      <c r="O345" s="65"/>
      <c r="P345" s="65"/>
      <c r="Q345" s="65"/>
      <c r="R345" s="103"/>
    </row>
    <row r="346" spans="1:18" ht="13.5">
      <c r="C346" s="55"/>
      <c r="D346" s="201" t="s">
        <v>52</v>
      </c>
      <c r="E346" s="190" t="s">
        <v>53</v>
      </c>
      <c r="F346" s="202"/>
      <c r="G346" s="203">
        <v>0</v>
      </c>
      <c r="H346" s="161">
        <f t="shared" si="7"/>
        <v>150000</v>
      </c>
      <c r="I346" s="203">
        <v>150000</v>
      </c>
      <c r="J346" s="203">
        <v>155000</v>
      </c>
      <c r="K346" s="70"/>
      <c r="L346" s="70"/>
      <c r="M346" s="70"/>
      <c r="N346" s="65"/>
      <c r="O346" s="65"/>
      <c r="P346" s="65"/>
      <c r="Q346" s="65"/>
      <c r="R346" s="103"/>
    </row>
    <row r="347" spans="1:18" ht="13.5">
      <c r="C347" s="55"/>
      <c r="D347" s="201" t="s">
        <v>232</v>
      </c>
      <c r="E347" s="190" t="s">
        <v>55</v>
      </c>
      <c r="F347" s="189"/>
      <c r="G347" s="189">
        <v>2500</v>
      </c>
      <c r="H347" s="161">
        <f t="shared" si="7"/>
        <v>2500</v>
      </c>
      <c r="I347" s="189">
        <v>5000</v>
      </c>
      <c r="J347" s="189">
        <v>25000</v>
      </c>
      <c r="K347" s="70"/>
      <c r="L347" s="70"/>
      <c r="M347" s="70"/>
      <c r="N347" s="65"/>
      <c r="O347" s="65"/>
      <c r="P347" s="65"/>
      <c r="Q347" s="65"/>
      <c r="R347" s="103"/>
    </row>
    <row r="348" spans="1:18" ht="13.5" hidden="1">
      <c r="C348" s="55"/>
      <c r="D348" s="201" t="s">
        <v>255</v>
      </c>
      <c r="E348" s="190" t="s">
        <v>65</v>
      </c>
      <c r="F348" s="189"/>
      <c r="G348" s="189"/>
      <c r="H348" s="161">
        <f t="shared" si="7"/>
        <v>0</v>
      </c>
      <c r="I348" s="189"/>
      <c r="J348" s="189"/>
      <c r="K348" s="70"/>
      <c r="L348" s="70"/>
      <c r="M348" s="70"/>
      <c r="N348" s="65"/>
      <c r="O348" s="65"/>
      <c r="P348" s="65"/>
      <c r="Q348" s="65"/>
      <c r="R348" s="103"/>
    </row>
    <row r="349" spans="1:18" ht="13.5">
      <c r="C349" s="55"/>
      <c r="D349" s="201" t="s">
        <v>256</v>
      </c>
      <c r="E349" s="190" t="s">
        <v>88</v>
      </c>
      <c r="F349" s="189"/>
      <c r="G349" s="189">
        <v>0</v>
      </c>
      <c r="H349" s="161">
        <f t="shared" si="7"/>
        <v>30000</v>
      </c>
      <c r="I349" s="189">
        <v>30000</v>
      </c>
      <c r="J349" s="189"/>
      <c r="K349" s="70"/>
      <c r="L349" s="70"/>
      <c r="M349" s="70"/>
      <c r="N349" s="65"/>
      <c r="O349" s="65"/>
      <c r="P349" s="65"/>
      <c r="Q349" s="65"/>
      <c r="R349" s="103"/>
    </row>
    <row r="350" spans="1:18" ht="13.5">
      <c r="C350" s="55"/>
      <c r="D350" s="201"/>
      <c r="E350" s="190"/>
      <c r="F350" s="189"/>
      <c r="G350" s="189"/>
      <c r="H350" s="161"/>
      <c r="I350" s="189"/>
      <c r="J350" s="189"/>
      <c r="K350" s="70"/>
      <c r="L350" s="70"/>
      <c r="M350" s="70"/>
      <c r="N350" s="65"/>
      <c r="O350" s="65"/>
      <c r="P350" s="65"/>
      <c r="Q350" s="65"/>
      <c r="R350" s="103"/>
    </row>
    <row r="351" spans="1:18">
      <c r="C351" s="55"/>
      <c r="D351" s="55"/>
      <c r="E351" s="127"/>
      <c r="F351" s="200"/>
      <c r="G351" s="200"/>
      <c r="H351" s="161">
        <f t="shared" si="7"/>
        <v>0</v>
      </c>
      <c r="I351" s="169"/>
      <c r="J351" s="169"/>
      <c r="K351" s="70"/>
      <c r="L351" s="70"/>
      <c r="M351" s="70"/>
      <c r="N351" s="65"/>
      <c r="O351" s="65"/>
      <c r="P351" s="65"/>
      <c r="Q351" s="65"/>
      <c r="R351" s="103"/>
    </row>
    <row r="352" spans="1:18" ht="15">
      <c r="C352" s="141" t="s">
        <v>194</v>
      </c>
      <c r="D352" s="74"/>
      <c r="E352" s="204" t="s">
        <v>240</v>
      </c>
      <c r="F352" s="205">
        <f>SUM(F353:F356)</f>
        <v>0</v>
      </c>
      <c r="G352" s="205">
        <f>SUM(G353:G356)</f>
        <v>0</v>
      </c>
      <c r="H352" s="205">
        <f>SUM(H353:H356)</f>
        <v>40000</v>
      </c>
      <c r="I352" s="205">
        <f>SUM(I353:I356)</f>
        <v>40000</v>
      </c>
      <c r="J352" s="205">
        <f>SUM(J353:J356)</f>
        <v>0</v>
      </c>
      <c r="K352" s="70"/>
      <c r="L352" s="70"/>
      <c r="M352" s="70"/>
      <c r="N352" s="65"/>
      <c r="O352" s="65"/>
      <c r="P352" s="65"/>
      <c r="Q352" s="65"/>
      <c r="R352" s="103"/>
    </row>
    <row r="353" spans="1:18" ht="15">
      <c r="C353" s="55"/>
      <c r="D353" s="55"/>
      <c r="E353" s="127"/>
      <c r="F353" s="178"/>
      <c r="G353" s="178"/>
      <c r="H353" s="178"/>
      <c r="I353" s="189"/>
      <c r="J353" s="189"/>
      <c r="K353" s="70"/>
      <c r="L353" s="70"/>
      <c r="M353" s="70"/>
      <c r="N353" s="65"/>
      <c r="O353" s="65"/>
      <c r="P353" s="65"/>
      <c r="Q353" s="65"/>
      <c r="R353" s="103"/>
    </row>
    <row r="354" spans="1:18">
      <c r="C354" s="55"/>
      <c r="D354" s="55" t="s">
        <v>199</v>
      </c>
      <c r="E354" s="127"/>
      <c r="F354" s="161"/>
      <c r="G354" s="169">
        <v>0</v>
      </c>
      <c r="H354" s="161">
        <f>I354-G354</f>
        <v>40000</v>
      </c>
      <c r="I354" s="169">
        <v>40000</v>
      </c>
      <c r="J354" s="169"/>
      <c r="K354" s="70"/>
      <c r="L354" s="70"/>
      <c r="M354" s="70"/>
      <c r="N354" s="65"/>
      <c r="O354" s="65"/>
      <c r="P354" s="65"/>
      <c r="Q354" s="65"/>
      <c r="R354" s="103"/>
    </row>
    <row r="355" spans="1:18">
      <c r="C355" s="55"/>
      <c r="D355" s="55"/>
      <c r="E355" s="127"/>
      <c r="F355" s="161"/>
      <c r="G355" s="169"/>
      <c r="H355" s="161"/>
      <c r="I355" s="169"/>
      <c r="J355" s="169"/>
      <c r="K355" s="70"/>
      <c r="L355" s="70"/>
      <c r="M355" s="70"/>
      <c r="N355" s="65"/>
      <c r="O355" s="65"/>
      <c r="P355" s="65"/>
      <c r="Q355" s="65"/>
      <c r="R355" s="103"/>
    </row>
    <row r="356" spans="1:18" ht="15" customHeight="1">
      <c r="C356" s="88"/>
      <c r="D356" s="55"/>
      <c r="E356" s="127"/>
      <c r="F356" s="206"/>
      <c r="G356" s="167"/>
      <c r="H356" s="161"/>
      <c r="I356" s="167"/>
      <c r="J356" s="167"/>
      <c r="K356" s="70"/>
      <c r="L356" s="70"/>
      <c r="M356" s="70"/>
      <c r="N356" s="65"/>
      <c r="O356" s="65"/>
      <c r="P356" s="65"/>
      <c r="Q356" s="65"/>
      <c r="R356" s="103"/>
    </row>
    <row r="357" spans="1:18" ht="16.5" customHeight="1">
      <c r="C357" s="88"/>
      <c r="D357" s="145" t="s">
        <v>220</v>
      </c>
      <c r="E357" s="127"/>
      <c r="F357" s="181">
        <f>SUM(F343+F352)</f>
        <v>0</v>
      </c>
      <c r="G357" s="181">
        <f>SUM(G343+G352)</f>
        <v>16750</v>
      </c>
      <c r="H357" s="181">
        <f>SUM(H343+H352)</f>
        <v>278250</v>
      </c>
      <c r="I357" s="181">
        <f>SUM(I343+I352)</f>
        <v>295000</v>
      </c>
      <c r="J357" s="181">
        <f>SUM(J343+J352)</f>
        <v>230000</v>
      </c>
      <c r="K357" s="70"/>
      <c r="L357" s="70"/>
      <c r="M357" s="70"/>
      <c r="N357" s="65"/>
      <c r="O357" s="65"/>
      <c r="P357" s="65"/>
      <c r="Q357" s="65"/>
      <c r="R357" s="103"/>
    </row>
    <row r="358" spans="1:18">
      <c r="K358" s="70"/>
      <c r="L358" s="70"/>
      <c r="M358" s="70"/>
      <c r="N358" s="65"/>
      <c r="O358" s="65"/>
      <c r="P358" s="65"/>
      <c r="Q358" s="65"/>
      <c r="R358" s="103"/>
    </row>
    <row r="359" spans="1:18">
      <c r="K359" s="70"/>
      <c r="L359" s="70"/>
      <c r="M359" s="70"/>
      <c r="N359" s="65"/>
      <c r="O359" s="65"/>
      <c r="P359" s="65"/>
      <c r="Q359" s="65"/>
      <c r="R359" s="103"/>
    </row>
    <row r="360" spans="1:18">
      <c r="K360" s="70"/>
      <c r="L360" s="70"/>
      <c r="M360" s="70"/>
      <c r="N360" s="65"/>
      <c r="O360" s="65"/>
      <c r="P360" s="65"/>
      <c r="Q360" s="65"/>
      <c r="R360" s="103"/>
    </row>
    <row r="361" spans="1:18">
      <c r="D361" s="74" t="s">
        <v>257</v>
      </c>
      <c r="E361" s="207"/>
      <c r="F361" s="207"/>
      <c r="G361" s="208"/>
      <c r="H361" s="207"/>
      <c r="I361" s="208"/>
      <c r="J361" s="208"/>
      <c r="K361" s="70"/>
      <c r="L361" s="70"/>
      <c r="M361" s="70"/>
      <c r="N361" s="65"/>
      <c r="O361" s="65"/>
      <c r="P361" s="65"/>
      <c r="Q361" s="65"/>
      <c r="R361" s="103"/>
    </row>
    <row r="362" spans="1:18">
      <c r="K362" s="70"/>
      <c r="L362" s="70"/>
      <c r="M362" s="70"/>
      <c r="N362" s="65"/>
      <c r="O362" s="65"/>
      <c r="P362" s="65"/>
      <c r="Q362" s="65"/>
      <c r="R362" s="103"/>
    </row>
    <row r="363" spans="1:18">
      <c r="K363" s="70"/>
      <c r="L363" s="70"/>
      <c r="M363" s="70"/>
      <c r="N363" s="65"/>
      <c r="O363" s="65"/>
      <c r="P363" s="65"/>
      <c r="Q363" s="65"/>
      <c r="R363" s="103"/>
    </row>
    <row r="364" spans="1:18" ht="15">
      <c r="A364" s="150"/>
      <c r="D364" s="209" t="s">
        <v>566</v>
      </c>
      <c r="E364" s="113"/>
      <c r="F364" s="210" t="s">
        <v>561</v>
      </c>
      <c r="G364" s="113"/>
      <c r="H364" s="550" t="s">
        <v>559</v>
      </c>
      <c r="I364" s="550"/>
      <c r="J364" s="550"/>
      <c r="K364" s="70"/>
      <c r="L364" s="70"/>
      <c r="M364" s="70"/>
      <c r="N364" s="65"/>
      <c r="O364" s="65"/>
      <c r="P364" s="65"/>
      <c r="Q364" s="65"/>
      <c r="R364" s="103"/>
    </row>
    <row r="365" spans="1:18">
      <c r="D365" s="211" t="s">
        <v>258</v>
      </c>
      <c r="E365" s="114"/>
      <c r="F365" s="114"/>
      <c r="G365" s="114"/>
      <c r="H365" s="114"/>
      <c r="I365" s="114"/>
      <c r="J365" s="114"/>
      <c r="K365" s="70"/>
      <c r="L365" s="70"/>
      <c r="M365" s="70"/>
      <c r="N365" s="65"/>
      <c r="O365" s="65"/>
      <c r="P365" s="65"/>
      <c r="Q365" s="65"/>
      <c r="R365" s="103"/>
    </row>
    <row r="366" spans="1:18">
      <c r="D366" s="211"/>
      <c r="E366" s="114"/>
      <c r="F366" s="114"/>
      <c r="G366" s="114"/>
      <c r="H366" s="114"/>
      <c r="I366" s="114"/>
      <c r="J366" s="114"/>
      <c r="K366" s="70"/>
      <c r="L366" s="70"/>
      <c r="M366" s="70"/>
      <c r="N366" s="65"/>
      <c r="O366" s="65"/>
      <c r="P366" s="65"/>
      <c r="Q366" s="65"/>
      <c r="R366" s="103"/>
    </row>
    <row r="367" spans="1:18">
      <c r="D367" s="211"/>
      <c r="E367" s="114"/>
      <c r="F367" s="114"/>
      <c r="G367" s="114"/>
      <c r="H367" s="114"/>
      <c r="I367" s="114"/>
      <c r="J367" s="114"/>
      <c r="K367" s="70"/>
      <c r="L367" s="70"/>
      <c r="M367" s="70"/>
      <c r="N367" s="65"/>
      <c r="O367" s="65"/>
      <c r="P367" s="65"/>
      <c r="Q367" s="65"/>
      <c r="R367" s="103"/>
    </row>
    <row r="368" spans="1:18">
      <c r="D368" s="211"/>
      <c r="E368" s="114"/>
      <c r="F368" s="114"/>
      <c r="G368" s="114"/>
      <c r="H368" s="114"/>
      <c r="I368" s="114"/>
      <c r="J368" s="114"/>
      <c r="K368" s="70"/>
      <c r="L368" s="70"/>
      <c r="M368" s="70"/>
      <c r="N368" s="65"/>
      <c r="O368" s="65"/>
      <c r="P368" s="65"/>
      <c r="Q368" s="65"/>
      <c r="R368" s="103"/>
    </row>
    <row r="369" spans="4:18">
      <c r="D369" s="211"/>
      <c r="E369" s="114"/>
      <c r="F369" s="114"/>
      <c r="G369" s="114"/>
      <c r="H369" s="114"/>
      <c r="I369" s="114"/>
      <c r="J369" s="114"/>
      <c r="K369" s="70"/>
      <c r="L369" s="70"/>
      <c r="M369" s="70"/>
      <c r="N369" s="65"/>
      <c r="O369" s="65"/>
      <c r="P369" s="65"/>
      <c r="Q369" s="65"/>
      <c r="R369" s="103"/>
    </row>
    <row r="370" spans="4:18">
      <c r="D370" s="211"/>
      <c r="E370" s="114"/>
      <c r="F370" s="114"/>
      <c r="G370" s="114"/>
      <c r="H370" s="114"/>
      <c r="I370" s="114"/>
      <c r="J370" s="114"/>
      <c r="K370" s="70"/>
      <c r="L370" s="70"/>
      <c r="M370" s="70"/>
      <c r="N370" s="65"/>
      <c r="O370" s="65"/>
      <c r="P370" s="65"/>
      <c r="Q370" s="65"/>
      <c r="R370" s="103"/>
    </row>
    <row r="371" spans="4:18">
      <c r="D371" s="211"/>
      <c r="E371" s="114"/>
      <c r="F371" s="114"/>
      <c r="G371" s="114"/>
      <c r="H371" s="114"/>
      <c r="I371" s="114"/>
      <c r="J371" s="114"/>
      <c r="K371" s="70"/>
      <c r="L371" s="70"/>
      <c r="M371" s="70"/>
      <c r="N371" s="65"/>
      <c r="O371" s="65"/>
      <c r="P371" s="65"/>
      <c r="Q371" s="65"/>
      <c r="R371" s="103"/>
    </row>
    <row r="372" spans="4:18">
      <c r="D372" s="211"/>
      <c r="E372" s="114"/>
      <c r="F372" s="114"/>
      <c r="G372" s="114"/>
      <c r="H372" s="114"/>
      <c r="I372" s="114"/>
      <c r="J372" s="114"/>
      <c r="K372" s="70"/>
      <c r="L372" s="70"/>
      <c r="M372" s="70"/>
      <c r="N372" s="65"/>
      <c r="O372" s="65"/>
      <c r="P372" s="65"/>
      <c r="Q372" s="65"/>
      <c r="R372" s="103"/>
    </row>
    <row r="373" spans="4:18">
      <c r="D373" s="211"/>
      <c r="E373" s="114"/>
      <c r="F373" s="114"/>
      <c r="G373" s="114"/>
      <c r="H373" s="114"/>
      <c r="I373" s="114"/>
      <c r="J373" s="114"/>
      <c r="K373" s="70"/>
      <c r="L373" s="70"/>
      <c r="M373" s="70"/>
      <c r="N373" s="65"/>
      <c r="O373" s="65"/>
      <c r="P373" s="65"/>
      <c r="Q373" s="65"/>
      <c r="R373" s="103"/>
    </row>
    <row r="374" spans="4:18">
      <c r="D374" s="211"/>
      <c r="E374" s="114"/>
      <c r="F374" s="114"/>
      <c r="G374" s="114"/>
      <c r="H374" s="114"/>
      <c r="I374" s="114"/>
      <c r="J374" s="114"/>
      <c r="K374" s="70"/>
      <c r="L374" s="70"/>
      <c r="M374" s="70"/>
      <c r="N374" s="65"/>
      <c r="O374" s="65"/>
      <c r="P374" s="65"/>
      <c r="Q374" s="65"/>
      <c r="R374" s="103"/>
    </row>
    <row r="375" spans="4:18">
      <c r="D375" s="211"/>
      <c r="E375" s="114"/>
      <c r="F375" s="114"/>
      <c r="G375" s="114"/>
      <c r="H375" s="114"/>
      <c r="I375" s="114"/>
      <c r="J375" s="114"/>
      <c r="K375" s="70"/>
      <c r="L375" s="70"/>
      <c r="M375" s="70"/>
      <c r="N375" s="65"/>
      <c r="O375" s="65"/>
      <c r="P375" s="65"/>
      <c r="Q375" s="65"/>
      <c r="R375" s="103"/>
    </row>
    <row r="376" spans="4:18">
      <c r="D376" s="211"/>
      <c r="E376" s="114"/>
      <c r="F376" s="114"/>
      <c r="G376" s="114"/>
      <c r="H376" s="114"/>
      <c r="I376" s="114"/>
      <c r="J376" s="114"/>
      <c r="K376" s="70"/>
      <c r="L376" s="70"/>
      <c r="M376" s="70"/>
      <c r="N376" s="65"/>
      <c r="O376" s="65"/>
      <c r="P376" s="65"/>
      <c r="Q376" s="65"/>
      <c r="R376" s="103"/>
    </row>
    <row r="377" spans="4:18">
      <c r="D377" s="211"/>
      <c r="E377" s="114"/>
      <c r="F377" s="114"/>
      <c r="G377" s="114"/>
      <c r="H377" s="114"/>
      <c r="I377" s="114"/>
      <c r="J377" s="114"/>
      <c r="K377" s="70"/>
      <c r="L377" s="70"/>
      <c r="M377" s="70"/>
      <c r="N377" s="65"/>
      <c r="O377" s="65"/>
      <c r="P377" s="65"/>
      <c r="Q377" s="65"/>
      <c r="R377" s="103"/>
    </row>
    <row r="378" spans="4:18">
      <c r="D378" s="211"/>
      <c r="E378" s="114"/>
      <c r="F378" s="114"/>
      <c r="G378" s="114"/>
      <c r="H378" s="114"/>
      <c r="I378" s="114"/>
      <c r="J378" s="114"/>
      <c r="K378" s="70"/>
      <c r="L378" s="70"/>
      <c r="M378" s="70"/>
      <c r="N378" s="65"/>
      <c r="O378" s="65"/>
      <c r="P378" s="65"/>
      <c r="Q378" s="65"/>
      <c r="R378" s="103"/>
    </row>
    <row r="379" spans="4:18">
      <c r="D379" s="211"/>
      <c r="E379" s="114"/>
      <c r="F379" s="114"/>
      <c r="G379" s="114"/>
      <c r="H379" s="114"/>
      <c r="I379" s="114"/>
      <c r="J379" s="114"/>
      <c r="K379" s="70"/>
      <c r="L379" s="70"/>
      <c r="M379" s="70"/>
      <c r="N379" s="65"/>
      <c r="O379" s="65"/>
      <c r="P379" s="65"/>
      <c r="Q379" s="65"/>
      <c r="R379" s="103"/>
    </row>
    <row r="380" spans="4:18">
      <c r="D380" s="211"/>
      <c r="E380" s="114"/>
      <c r="F380" s="114"/>
      <c r="G380" s="114"/>
      <c r="H380" s="114"/>
      <c r="I380" s="114"/>
      <c r="J380" s="114"/>
      <c r="K380" s="70"/>
      <c r="L380" s="70"/>
      <c r="M380" s="70"/>
      <c r="N380" s="65"/>
      <c r="O380" s="65"/>
      <c r="P380" s="65"/>
      <c r="Q380" s="65"/>
      <c r="R380" s="103"/>
    </row>
    <row r="381" spans="4:18">
      <c r="D381" s="211"/>
      <c r="E381" s="114"/>
      <c r="F381" s="114"/>
      <c r="G381" s="114"/>
      <c r="H381" s="114"/>
      <c r="I381" s="114"/>
      <c r="J381" s="114"/>
      <c r="K381" s="70"/>
      <c r="L381" s="70"/>
      <c r="M381" s="70"/>
      <c r="N381" s="65"/>
      <c r="O381" s="65"/>
      <c r="P381" s="65"/>
      <c r="Q381" s="65"/>
      <c r="R381" s="103"/>
    </row>
    <row r="382" spans="4:18">
      <c r="D382" s="211"/>
      <c r="E382" s="114"/>
      <c r="F382" s="114"/>
      <c r="G382" s="114"/>
      <c r="H382" s="114"/>
      <c r="I382" s="114"/>
      <c r="J382" s="114"/>
      <c r="K382" s="70"/>
      <c r="L382" s="70"/>
      <c r="M382" s="70"/>
      <c r="N382" s="65"/>
      <c r="O382" s="65"/>
      <c r="P382" s="65"/>
      <c r="Q382" s="65"/>
      <c r="R382" s="103"/>
    </row>
    <row r="383" spans="4:18">
      <c r="D383" s="211"/>
      <c r="E383" s="114"/>
      <c r="F383" s="114"/>
      <c r="G383" s="114"/>
      <c r="H383" s="114"/>
      <c r="I383" s="114"/>
      <c r="J383" s="114"/>
      <c r="K383" s="70"/>
      <c r="L383" s="70"/>
      <c r="M383" s="70"/>
      <c r="N383" s="65"/>
      <c r="O383" s="65"/>
      <c r="P383" s="65"/>
      <c r="Q383" s="65"/>
      <c r="R383" s="103"/>
    </row>
    <row r="384" spans="4:18">
      <c r="D384" s="211"/>
      <c r="E384" s="114"/>
      <c r="F384" s="114"/>
      <c r="G384" s="114"/>
      <c r="H384" s="114"/>
      <c r="I384" s="114"/>
      <c r="J384" s="114"/>
      <c r="K384" s="70"/>
      <c r="L384" s="70"/>
      <c r="M384" s="70"/>
      <c r="N384" s="65"/>
      <c r="O384" s="65"/>
      <c r="P384" s="65"/>
      <c r="Q384" s="65"/>
      <c r="R384" s="103"/>
    </row>
    <row r="385" spans="4:18">
      <c r="D385" s="211"/>
      <c r="E385" s="114"/>
      <c r="F385" s="114"/>
      <c r="G385" s="114"/>
      <c r="H385" s="114"/>
      <c r="I385" s="114"/>
      <c r="J385" s="114"/>
      <c r="K385" s="70"/>
      <c r="L385" s="70"/>
      <c r="M385" s="70"/>
      <c r="N385" s="65"/>
      <c r="O385" s="65"/>
      <c r="P385" s="65"/>
      <c r="Q385" s="65"/>
      <c r="R385" s="103"/>
    </row>
    <row r="386" spans="4:18">
      <c r="D386" s="211"/>
      <c r="E386" s="114"/>
      <c r="F386" s="114"/>
      <c r="G386" s="114"/>
      <c r="H386" s="114"/>
      <c r="I386" s="114"/>
      <c r="J386" s="114"/>
      <c r="K386" s="70"/>
      <c r="L386" s="70"/>
      <c r="M386" s="70"/>
      <c r="N386" s="65"/>
      <c r="O386" s="65"/>
      <c r="P386" s="65"/>
      <c r="Q386" s="65"/>
      <c r="R386" s="103"/>
    </row>
    <row r="387" spans="4:18">
      <c r="D387" s="211"/>
      <c r="E387" s="114"/>
      <c r="F387" s="114"/>
      <c r="G387" s="114"/>
      <c r="H387" s="114"/>
      <c r="I387" s="114"/>
      <c r="J387" s="114"/>
      <c r="K387" s="70"/>
      <c r="L387" s="70"/>
      <c r="M387" s="70"/>
      <c r="N387" s="65"/>
      <c r="O387" s="65"/>
      <c r="P387" s="65"/>
      <c r="Q387" s="65"/>
      <c r="R387" s="103"/>
    </row>
    <row r="388" spans="4:18">
      <c r="D388" s="211"/>
      <c r="E388" s="114"/>
      <c r="F388" s="114"/>
      <c r="G388" s="114"/>
      <c r="H388" s="114"/>
      <c r="I388" s="114"/>
      <c r="J388" s="114"/>
      <c r="K388" s="70"/>
      <c r="L388" s="70"/>
      <c r="M388" s="70"/>
      <c r="N388" s="65"/>
      <c r="O388" s="65"/>
      <c r="P388" s="65"/>
      <c r="Q388" s="65"/>
      <c r="R388" s="103"/>
    </row>
    <row r="389" spans="4:18">
      <c r="D389" s="211"/>
      <c r="E389" s="114"/>
      <c r="F389" s="114"/>
      <c r="G389" s="114"/>
      <c r="H389" s="114"/>
      <c r="I389" s="114"/>
      <c r="J389" s="114"/>
      <c r="K389" s="70"/>
      <c r="L389" s="70"/>
      <c r="M389" s="70"/>
      <c r="N389" s="65"/>
      <c r="O389" s="65"/>
      <c r="P389" s="65"/>
      <c r="Q389" s="65"/>
      <c r="R389" s="103"/>
    </row>
    <row r="390" spans="4:18">
      <c r="D390" s="211"/>
      <c r="E390" s="114"/>
      <c r="F390" s="114"/>
      <c r="G390" s="114"/>
      <c r="H390" s="114"/>
      <c r="I390" s="114"/>
      <c r="J390" s="114"/>
      <c r="K390" s="70"/>
      <c r="L390" s="70"/>
      <c r="M390" s="70"/>
      <c r="N390" s="65"/>
      <c r="O390" s="65"/>
      <c r="P390" s="65"/>
      <c r="Q390" s="65"/>
      <c r="R390" s="103"/>
    </row>
    <row r="391" spans="4:18">
      <c r="D391" s="211"/>
      <c r="E391" s="114"/>
      <c r="F391" s="114"/>
      <c r="G391" s="114"/>
      <c r="H391" s="114"/>
      <c r="I391" s="114"/>
      <c r="J391" s="114"/>
      <c r="K391" s="70"/>
      <c r="L391" s="70"/>
      <c r="M391" s="70"/>
      <c r="N391" s="65"/>
      <c r="O391" s="65"/>
      <c r="P391" s="65"/>
      <c r="Q391" s="65"/>
      <c r="R391" s="103"/>
    </row>
    <row r="392" spans="4:18">
      <c r="D392" s="211"/>
      <c r="E392" s="114"/>
      <c r="F392" s="114"/>
      <c r="G392" s="114"/>
      <c r="H392" s="114"/>
      <c r="I392" s="114"/>
      <c r="J392" s="114"/>
      <c r="K392" s="70"/>
      <c r="L392" s="70"/>
      <c r="M392" s="70"/>
      <c r="N392" s="65"/>
      <c r="O392" s="65"/>
      <c r="P392" s="65"/>
      <c r="Q392" s="65"/>
      <c r="R392" s="103"/>
    </row>
    <row r="393" spans="4:18">
      <c r="D393" s="211"/>
      <c r="E393" s="114"/>
      <c r="F393" s="114"/>
      <c r="G393" s="114"/>
      <c r="H393" s="114"/>
      <c r="I393" s="114"/>
      <c r="J393" s="114"/>
      <c r="K393" s="70"/>
      <c r="L393" s="70"/>
      <c r="M393" s="70"/>
      <c r="N393" s="65"/>
      <c r="O393" s="65"/>
      <c r="P393" s="65"/>
      <c r="Q393" s="65"/>
      <c r="R393" s="103"/>
    </row>
    <row r="394" spans="4:18">
      <c r="D394" s="211"/>
      <c r="E394" s="114"/>
      <c r="F394" s="114"/>
      <c r="G394" s="114"/>
      <c r="H394" s="114"/>
      <c r="I394" s="114"/>
      <c r="J394" s="114"/>
      <c r="K394" s="70"/>
      <c r="L394" s="70"/>
      <c r="M394" s="70"/>
      <c r="N394" s="65"/>
      <c r="O394" s="65"/>
      <c r="P394" s="65"/>
      <c r="Q394" s="65"/>
      <c r="R394" s="103"/>
    </row>
    <row r="395" spans="4:18">
      <c r="D395" s="211"/>
      <c r="E395" s="114"/>
      <c r="F395" s="114"/>
      <c r="G395" s="114"/>
      <c r="H395" s="114"/>
      <c r="I395" s="114"/>
      <c r="J395" s="114"/>
      <c r="K395" s="70"/>
      <c r="L395" s="70"/>
      <c r="M395" s="70"/>
      <c r="N395" s="65"/>
      <c r="O395" s="65"/>
      <c r="P395" s="65"/>
      <c r="Q395" s="65"/>
      <c r="R395" s="103"/>
    </row>
    <row r="396" spans="4:18">
      <c r="D396" s="211"/>
      <c r="E396" s="114"/>
      <c r="F396" s="114"/>
      <c r="G396" s="114"/>
      <c r="H396" s="114"/>
      <c r="I396" s="114"/>
      <c r="J396" s="114"/>
      <c r="K396" s="70"/>
      <c r="L396" s="70"/>
      <c r="M396" s="70"/>
      <c r="N396" s="65"/>
      <c r="O396" s="65"/>
      <c r="P396" s="65"/>
      <c r="Q396" s="65"/>
      <c r="R396" s="103"/>
    </row>
    <row r="397" spans="4:18">
      <c r="D397" s="211"/>
      <c r="E397" s="114"/>
      <c r="F397" s="114"/>
      <c r="G397" s="114"/>
      <c r="H397" s="114"/>
      <c r="I397" s="114"/>
      <c r="J397" s="114"/>
      <c r="K397" s="70"/>
      <c r="L397" s="70"/>
      <c r="M397" s="70"/>
      <c r="N397" s="65"/>
      <c r="O397" s="65"/>
      <c r="P397" s="65"/>
      <c r="Q397" s="65"/>
      <c r="R397" s="103"/>
    </row>
    <row r="398" spans="4:18">
      <c r="D398" s="211"/>
      <c r="E398" s="114"/>
      <c r="F398" s="114"/>
      <c r="G398" s="114"/>
      <c r="H398" s="114"/>
      <c r="I398" s="114"/>
      <c r="J398" s="114"/>
      <c r="K398" s="70"/>
      <c r="L398" s="70"/>
      <c r="M398" s="70"/>
      <c r="N398" s="65"/>
      <c r="O398" s="65"/>
      <c r="P398" s="65"/>
      <c r="Q398" s="65"/>
      <c r="R398" s="103"/>
    </row>
    <row r="399" spans="4:18">
      <c r="D399" s="211"/>
      <c r="E399" s="114"/>
      <c r="F399" s="114"/>
      <c r="G399" s="114"/>
      <c r="H399" s="114"/>
      <c r="I399" s="114"/>
      <c r="J399" s="114"/>
      <c r="K399" s="70"/>
      <c r="L399" s="70"/>
      <c r="M399" s="70"/>
      <c r="N399" s="65"/>
      <c r="O399" s="65"/>
      <c r="P399" s="65"/>
      <c r="Q399" s="65"/>
      <c r="R399" s="103"/>
    </row>
    <row r="400" spans="4:18">
      <c r="D400" s="211"/>
      <c r="E400" s="114"/>
      <c r="F400" s="114"/>
      <c r="G400" s="114"/>
      <c r="H400" s="114"/>
      <c r="I400" s="114"/>
      <c r="J400" s="114"/>
      <c r="K400" s="70"/>
      <c r="L400" s="70"/>
      <c r="M400" s="70"/>
      <c r="N400" s="65"/>
      <c r="O400" s="65"/>
      <c r="P400" s="65"/>
      <c r="Q400" s="65"/>
      <c r="R400" s="103"/>
    </row>
    <row r="401" spans="1:18">
      <c r="D401" s="211"/>
      <c r="E401" s="114"/>
      <c r="F401" s="114"/>
      <c r="G401" s="114"/>
      <c r="H401" s="114"/>
      <c r="I401" s="114"/>
      <c r="J401" s="185">
        <v>6</v>
      </c>
      <c r="K401" s="70"/>
      <c r="L401" s="70"/>
      <c r="M401" s="70"/>
      <c r="N401" s="65"/>
      <c r="O401" s="65"/>
      <c r="P401" s="65"/>
      <c r="Q401" s="65"/>
      <c r="R401" s="103"/>
    </row>
    <row r="402" spans="1:18">
      <c r="D402" s="211"/>
      <c r="E402" s="114"/>
      <c r="F402" s="114"/>
      <c r="G402" s="114"/>
      <c r="H402" s="114"/>
      <c r="I402" s="114"/>
      <c r="J402" s="114"/>
      <c r="K402" s="70"/>
      <c r="L402" s="70"/>
      <c r="M402" s="70"/>
      <c r="N402" s="65"/>
      <c r="O402" s="65"/>
      <c r="P402" s="65"/>
      <c r="Q402" s="65"/>
      <c r="R402" s="103"/>
    </row>
    <row r="403" spans="1:18">
      <c r="A403" s="536" t="s">
        <v>143</v>
      </c>
      <c r="B403" s="536"/>
      <c r="C403" s="536"/>
      <c r="D403" s="536"/>
      <c r="E403" s="536"/>
      <c r="F403" s="536"/>
      <c r="G403" s="536"/>
      <c r="H403" s="536"/>
      <c r="I403" s="536"/>
      <c r="J403" s="536"/>
      <c r="K403" s="70"/>
      <c r="L403" s="70"/>
      <c r="M403" s="70"/>
      <c r="N403" s="65"/>
      <c r="O403" s="65"/>
      <c r="P403" s="65"/>
      <c r="Q403" s="65"/>
      <c r="R403" s="103"/>
    </row>
    <row r="404" spans="1:18">
      <c r="A404" s="152"/>
      <c r="B404" s="33"/>
      <c r="C404" s="33"/>
      <c r="D404" s="33"/>
      <c r="E404" s="212"/>
      <c r="F404" s="212"/>
      <c r="G404" s="212"/>
      <c r="H404" s="212"/>
      <c r="I404" s="212"/>
      <c r="J404" s="212"/>
      <c r="K404" s="70"/>
      <c r="L404" s="70"/>
      <c r="M404" s="70"/>
      <c r="N404" s="65"/>
      <c r="O404" s="65"/>
      <c r="P404" s="65"/>
      <c r="Q404" s="65"/>
      <c r="R404" s="103"/>
    </row>
    <row r="405" spans="1:18">
      <c r="B405" s="74"/>
      <c r="C405" s="74"/>
      <c r="D405" s="74"/>
      <c r="E405" s="104"/>
      <c r="F405" s="104"/>
      <c r="G405" s="105"/>
      <c r="H405" s="104"/>
      <c r="I405" s="105"/>
      <c r="J405" s="105"/>
      <c r="K405" s="70"/>
      <c r="L405" s="70"/>
      <c r="M405" s="70"/>
      <c r="N405" s="65"/>
      <c r="O405" s="65"/>
      <c r="P405" s="65"/>
      <c r="Q405" s="65"/>
      <c r="R405" s="103"/>
    </row>
    <row r="406" spans="1:18">
      <c r="A406" s="32" t="s">
        <v>259</v>
      </c>
      <c r="B406" s="33"/>
      <c r="C406" s="33"/>
      <c r="D406" s="33"/>
      <c r="E406" s="34"/>
      <c r="F406" s="34"/>
      <c r="G406" s="34"/>
      <c r="H406" s="34"/>
      <c r="I406" s="34"/>
      <c r="J406" s="109"/>
      <c r="K406" s="70"/>
      <c r="L406" s="70"/>
      <c r="M406" s="70"/>
      <c r="N406" s="65"/>
      <c r="O406" s="65"/>
      <c r="P406" s="65"/>
      <c r="Q406" s="65"/>
      <c r="R406" s="103"/>
    </row>
    <row r="407" spans="1:18">
      <c r="A407" s="32"/>
      <c r="B407" s="33"/>
      <c r="C407" s="33"/>
      <c r="D407" s="33"/>
      <c r="E407" s="34"/>
      <c r="F407" s="34"/>
      <c r="G407" s="34"/>
      <c r="H407" s="34"/>
      <c r="I407" s="34"/>
      <c r="J407" s="109"/>
      <c r="K407" s="70"/>
      <c r="L407" s="70"/>
      <c r="M407" s="70"/>
      <c r="N407" s="65"/>
      <c r="O407" s="65"/>
      <c r="P407" s="65"/>
      <c r="Q407" s="65"/>
      <c r="R407" s="103"/>
    </row>
    <row r="408" spans="1:18" ht="12.75" customHeight="1">
      <c r="B408" s="551" t="s">
        <v>145</v>
      </c>
      <c r="C408" s="552"/>
      <c r="D408" s="553"/>
      <c r="E408" s="557" t="s">
        <v>146</v>
      </c>
      <c r="F408" s="559" t="s">
        <v>147</v>
      </c>
      <c r="G408" s="561" t="s">
        <v>148</v>
      </c>
      <c r="H408" s="562"/>
      <c r="I408" s="563"/>
      <c r="J408" s="559" t="s">
        <v>149</v>
      </c>
      <c r="K408" s="70"/>
      <c r="L408" s="70"/>
      <c r="M408" s="70"/>
      <c r="N408" s="65"/>
      <c r="O408" s="65"/>
      <c r="P408" s="65"/>
      <c r="Q408" s="65"/>
      <c r="R408" s="103"/>
    </row>
    <row r="409" spans="1:18" ht="33.75" customHeight="1">
      <c r="B409" s="554"/>
      <c r="C409" s="555"/>
      <c r="D409" s="556"/>
      <c r="E409" s="558"/>
      <c r="F409" s="560"/>
      <c r="G409" s="116" t="s">
        <v>150</v>
      </c>
      <c r="H409" s="116" t="s">
        <v>151</v>
      </c>
      <c r="I409" s="117" t="s">
        <v>7</v>
      </c>
      <c r="J409" s="560"/>
      <c r="K409" s="70"/>
      <c r="L409" s="70"/>
      <c r="M409" s="70"/>
      <c r="N409" s="65"/>
      <c r="O409" s="65"/>
      <c r="P409" s="65"/>
      <c r="Q409" s="65"/>
      <c r="R409" s="103"/>
    </row>
    <row r="410" spans="1:18">
      <c r="B410" s="153"/>
      <c r="C410" s="154"/>
      <c r="D410" s="155"/>
      <c r="E410" s="213"/>
      <c r="F410" s="214"/>
      <c r="G410" s="215"/>
      <c r="H410" s="214"/>
      <c r="I410" s="215"/>
      <c r="J410" s="216"/>
      <c r="K410" s="70"/>
      <c r="L410" s="70"/>
      <c r="M410" s="70"/>
      <c r="N410" s="65"/>
      <c r="O410" s="65"/>
      <c r="P410" s="65"/>
      <c r="Q410" s="65"/>
      <c r="R410" s="103"/>
    </row>
    <row r="411" spans="1:18" ht="15">
      <c r="B411" s="141" t="s">
        <v>152</v>
      </c>
      <c r="C411" s="74"/>
      <c r="D411" s="217"/>
      <c r="E411" s="218" t="s">
        <v>260</v>
      </c>
      <c r="F411" s="219">
        <f>SUM(F413:F430)</f>
        <v>290652.37</v>
      </c>
      <c r="G411" s="219">
        <f>SUM(G413:G430)</f>
        <v>141278.13999999998</v>
      </c>
      <c r="H411" s="219">
        <f>SUM(H413:H430)</f>
        <v>155669.13999999998</v>
      </c>
      <c r="I411" s="220">
        <f>SUM(I413:I430)</f>
        <v>296947.27999999997</v>
      </c>
      <c r="J411" s="220">
        <f>SUM(J413:J430)</f>
        <v>331757.97000000003</v>
      </c>
      <c r="K411" s="70"/>
      <c r="L411" s="70"/>
      <c r="M411" s="70"/>
      <c r="N411" s="65"/>
      <c r="O411" s="65"/>
      <c r="P411" s="65"/>
      <c r="Q411" s="65"/>
      <c r="R411" s="103"/>
    </row>
    <row r="412" spans="1:18" ht="15">
      <c r="B412" s="55"/>
      <c r="C412" s="55"/>
      <c r="D412" s="55"/>
      <c r="E412" s="221"/>
      <c r="F412" s="53"/>
      <c r="G412" s="54"/>
      <c r="H412" s="53"/>
      <c r="I412" s="54"/>
      <c r="J412" s="54"/>
      <c r="K412" s="70"/>
      <c r="L412" s="70"/>
      <c r="M412" s="70"/>
      <c r="N412" s="65"/>
      <c r="O412" s="65"/>
      <c r="P412" s="65"/>
      <c r="Q412" s="65"/>
      <c r="R412" s="103"/>
    </row>
    <row r="413" spans="1:18" ht="13.5">
      <c r="B413" s="55" t="s">
        <v>14</v>
      </c>
      <c r="C413" s="55"/>
      <c r="D413" s="55"/>
      <c r="E413" s="56" t="s">
        <v>15</v>
      </c>
      <c r="F413" s="57">
        <v>165405.96</v>
      </c>
      <c r="G413" s="58">
        <v>93726</v>
      </c>
      <c r="H413" s="57">
        <f>SUM(I413-G413)</f>
        <v>93726</v>
      </c>
      <c r="I413" s="58">
        <v>187452</v>
      </c>
      <c r="J413" s="58">
        <v>213684</v>
      </c>
      <c r="K413" s="70"/>
      <c r="L413" s="70"/>
      <c r="M413" s="70"/>
      <c r="N413" s="65"/>
      <c r="O413" s="65"/>
      <c r="P413" s="65"/>
      <c r="Q413" s="65"/>
      <c r="R413" s="103"/>
    </row>
    <row r="414" spans="1:18" ht="13.5">
      <c r="B414" s="55" t="s">
        <v>16</v>
      </c>
      <c r="C414" s="55"/>
      <c r="D414" s="55"/>
      <c r="E414" s="56" t="s">
        <v>17</v>
      </c>
      <c r="F414" s="57">
        <v>23090.91</v>
      </c>
      <c r="G414" s="58">
        <v>12000</v>
      </c>
      <c r="H414" s="57">
        <f t="shared" ref="H414:H429" si="8">SUM(I414-G414)</f>
        <v>12000</v>
      </c>
      <c r="I414" s="58">
        <v>24000</v>
      </c>
      <c r="J414" s="58">
        <v>24000</v>
      </c>
      <c r="K414" s="70"/>
      <c r="L414" s="70"/>
      <c r="M414" s="70"/>
      <c r="N414" s="65"/>
      <c r="O414" s="65"/>
      <c r="P414" s="65"/>
      <c r="Q414" s="65"/>
      <c r="R414" s="103"/>
    </row>
    <row r="415" spans="1:18" ht="13.5">
      <c r="B415" s="55" t="s">
        <v>18</v>
      </c>
      <c r="C415" s="55"/>
      <c r="D415" s="55"/>
      <c r="E415" s="56" t="s">
        <v>154</v>
      </c>
      <c r="F415" s="57"/>
      <c r="G415" s="58"/>
      <c r="H415" s="57">
        <f t="shared" si="8"/>
        <v>0</v>
      </c>
      <c r="I415" s="58"/>
      <c r="J415" s="58"/>
      <c r="K415" s="70"/>
      <c r="L415" s="70"/>
      <c r="M415" s="70"/>
      <c r="N415" s="65"/>
      <c r="O415" s="65"/>
      <c r="P415" s="65"/>
      <c r="Q415" s="65"/>
      <c r="R415" s="103"/>
    </row>
    <row r="416" spans="1:18" ht="13.5">
      <c r="B416" s="55" t="s">
        <v>20</v>
      </c>
      <c r="C416" s="55"/>
      <c r="D416" s="55"/>
      <c r="E416" s="56" t="s">
        <v>21</v>
      </c>
      <c r="F416" s="57">
        <v>6000</v>
      </c>
      <c r="G416" s="58">
        <v>6000</v>
      </c>
      <c r="H416" s="57">
        <f t="shared" si="8"/>
        <v>0</v>
      </c>
      <c r="I416" s="58">
        <v>6000</v>
      </c>
      <c r="J416" s="58">
        <v>6000</v>
      </c>
      <c r="K416" s="70"/>
      <c r="L416" s="70"/>
      <c r="M416" s="70"/>
      <c r="N416" s="65"/>
      <c r="O416" s="65"/>
      <c r="P416" s="65"/>
      <c r="Q416" s="65"/>
      <c r="R416" s="103"/>
    </row>
    <row r="417" spans="1:18" ht="13.5">
      <c r="A417" s="29"/>
      <c r="B417" s="55" t="s">
        <v>26</v>
      </c>
      <c r="C417" s="55"/>
      <c r="D417" s="55"/>
      <c r="E417" s="125" t="s">
        <v>27</v>
      </c>
      <c r="F417" s="57">
        <v>0</v>
      </c>
      <c r="G417" s="58">
        <v>0</v>
      </c>
      <c r="H417" s="57">
        <f t="shared" si="8"/>
        <v>9600</v>
      </c>
      <c r="I417" s="58">
        <v>9600</v>
      </c>
      <c r="J417" s="58">
        <v>9600</v>
      </c>
      <c r="K417" s="70"/>
      <c r="L417" s="70"/>
      <c r="M417" s="70"/>
      <c r="N417" s="65"/>
      <c r="O417" s="65"/>
      <c r="P417" s="65"/>
      <c r="Q417" s="65"/>
      <c r="R417" s="103"/>
    </row>
    <row r="418" spans="1:18" ht="13.5">
      <c r="A418" s="29"/>
      <c r="B418" s="55" t="s">
        <v>261</v>
      </c>
      <c r="C418" s="55"/>
      <c r="D418" s="55"/>
      <c r="E418" s="79" t="s">
        <v>31</v>
      </c>
      <c r="F418" s="57">
        <v>14326.5</v>
      </c>
      <c r="G418" s="58">
        <v>0</v>
      </c>
      <c r="H418" s="57">
        <f t="shared" si="8"/>
        <v>15621</v>
      </c>
      <c r="I418" s="58">
        <v>15621</v>
      </c>
      <c r="J418" s="58">
        <v>17807</v>
      </c>
      <c r="K418" s="70"/>
      <c r="L418" s="70"/>
      <c r="M418" s="70"/>
      <c r="N418" s="65"/>
      <c r="O418" s="65"/>
      <c r="P418" s="65"/>
      <c r="Q418" s="65"/>
      <c r="R418" s="103"/>
    </row>
    <row r="419" spans="1:18" ht="13.5">
      <c r="A419" s="29"/>
      <c r="B419" s="55" t="s">
        <v>262</v>
      </c>
      <c r="C419" s="55"/>
      <c r="D419" s="55"/>
      <c r="E419" s="79" t="s">
        <v>33</v>
      </c>
      <c r="F419" s="57">
        <v>5000</v>
      </c>
      <c r="G419" s="58">
        <v>0</v>
      </c>
      <c r="H419" s="57">
        <f t="shared" si="8"/>
        <v>5000</v>
      </c>
      <c r="I419" s="58">
        <v>5000</v>
      </c>
      <c r="J419" s="58">
        <v>5000</v>
      </c>
      <c r="K419" s="70"/>
      <c r="L419" s="70"/>
      <c r="M419" s="70"/>
      <c r="N419" s="65"/>
      <c r="O419" s="65"/>
      <c r="P419" s="65"/>
      <c r="Q419" s="65"/>
      <c r="R419" s="103"/>
    </row>
    <row r="420" spans="1:18" ht="13.5">
      <c r="A420" s="29"/>
      <c r="B420" s="55" t="s">
        <v>156</v>
      </c>
      <c r="C420" s="55"/>
      <c r="D420" s="55"/>
      <c r="E420" s="79" t="s">
        <v>35</v>
      </c>
      <c r="F420" s="57">
        <v>0</v>
      </c>
      <c r="G420" s="58">
        <v>15621</v>
      </c>
      <c r="H420" s="57">
        <f t="shared" si="8"/>
        <v>0</v>
      </c>
      <c r="I420" s="58">
        <v>15621</v>
      </c>
      <c r="J420" s="58">
        <v>17807</v>
      </c>
      <c r="K420" s="70"/>
      <c r="L420" s="70"/>
      <c r="M420" s="70"/>
      <c r="N420" s="65"/>
      <c r="O420" s="65"/>
      <c r="P420" s="65"/>
      <c r="Q420" s="65"/>
      <c r="R420" s="103"/>
    </row>
    <row r="421" spans="1:18" ht="13.5">
      <c r="A421" s="29"/>
      <c r="B421" s="55" t="s">
        <v>229</v>
      </c>
      <c r="C421" s="55"/>
      <c r="D421" s="55"/>
      <c r="E421" s="79" t="s">
        <v>35</v>
      </c>
      <c r="F421" s="57">
        <v>5000</v>
      </c>
      <c r="G421" s="58">
        <v>0</v>
      </c>
      <c r="H421" s="57">
        <f t="shared" si="8"/>
        <v>5000</v>
      </c>
      <c r="I421" s="58">
        <v>5000</v>
      </c>
      <c r="J421" s="58">
        <v>5000</v>
      </c>
      <c r="K421" s="70"/>
      <c r="L421" s="70"/>
      <c r="M421" s="70"/>
      <c r="N421" s="65"/>
      <c r="O421" s="65"/>
      <c r="P421" s="65"/>
      <c r="Q421" s="65"/>
      <c r="R421" s="103"/>
    </row>
    <row r="422" spans="1:18" ht="13.5">
      <c r="A422" s="29"/>
      <c r="B422" s="55" t="s">
        <v>158</v>
      </c>
      <c r="C422" s="55"/>
      <c r="D422" s="55"/>
      <c r="E422" s="79" t="s">
        <v>38</v>
      </c>
      <c r="F422" s="57">
        <v>19798.29</v>
      </c>
      <c r="G422" s="58">
        <v>11247.12</v>
      </c>
      <c r="H422" s="57">
        <f t="shared" si="8"/>
        <v>11247.12</v>
      </c>
      <c r="I422" s="58">
        <v>22494.240000000002</v>
      </c>
      <c r="J422" s="58">
        <v>25642.080000000002</v>
      </c>
      <c r="K422" s="70"/>
      <c r="L422" s="70"/>
      <c r="M422" s="70"/>
      <c r="N422" s="65"/>
      <c r="O422" s="65"/>
      <c r="P422" s="65"/>
      <c r="Q422" s="65"/>
      <c r="R422" s="103"/>
    </row>
    <row r="423" spans="1:18" ht="13.5">
      <c r="A423" s="29"/>
      <c r="B423" s="55" t="s">
        <v>39</v>
      </c>
      <c r="C423" s="55"/>
      <c r="D423" s="55"/>
      <c r="E423" s="79" t="s">
        <v>40</v>
      </c>
      <c r="F423" s="57">
        <v>1300</v>
      </c>
      <c r="G423" s="58">
        <v>600</v>
      </c>
      <c r="H423" s="57">
        <f t="shared" si="8"/>
        <v>600</v>
      </c>
      <c r="I423" s="58">
        <v>1200</v>
      </c>
      <c r="J423" s="58">
        <v>1200</v>
      </c>
      <c r="K423" s="70"/>
      <c r="L423" s="70"/>
      <c r="M423" s="70"/>
      <c r="N423" s="65"/>
      <c r="O423" s="65"/>
      <c r="P423" s="65"/>
      <c r="Q423" s="65"/>
      <c r="R423" s="103"/>
    </row>
    <row r="424" spans="1:18" ht="13.5">
      <c r="A424" s="29"/>
      <c r="B424" s="55" t="s">
        <v>41</v>
      </c>
      <c r="C424" s="55"/>
      <c r="D424" s="55"/>
      <c r="E424" s="79" t="s">
        <v>42</v>
      </c>
      <c r="F424" s="57">
        <v>2430.71</v>
      </c>
      <c r="G424" s="58">
        <v>1484.02</v>
      </c>
      <c r="H424" s="57">
        <f t="shared" si="8"/>
        <v>2265.02</v>
      </c>
      <c r="I424" s="58">
        <v>3749.04</v>
      </c>
      <c r="J424" s="58">
        <v>4807.8900000000003</v>
      </c>
      <c r="K424" s="70"/>
      <c r="L424" s="70"/>
      <c r="M424" s="70"/>
      <c r="N424" s="65"/>
      <c r="O424" s="65"/>
      <c r="P424" s="65"/>
      <c r="Q424" s="65"/>
      <c r="R424" s="103"/>
    </row>
    <row r="425" spans="1:18" ht="13.5">
      <c r="A425" s="29"/>
      <c r="B425" s="55" t="s">
        <v>43</v>
      </c>
      <c r="C425" s="55"/>
      <c r="D425" s="55"/>
      <c r="E425" s="79" t="s">
        <v>44</v>
      </c>
      <c r="F425" s="57">
        <v>1300</v>
      </c>
      <c r="G425" s="58">
        <v>600</v>
      </c>
      <c r="H425" s="57">
        <f t="shared" si="8"/>
        <v>600</v>
      </c>
      <c r="I425" s="58">
        <v>1200</v>
      </c>
      <c r="J425" s="58">
        <v>1200</v>
      </c>
      <c r="K425" s="70"/>
      <c r="L425" s="70"/>
      <c r="M425" s="70"/>
      <c r="N425" s="65"/>
      <c r="O425" s="65"/>
      <c r="P425" s="65"/>
      <c r="Q425" s="65"/>
      <c r="R425" s="103"/>
    </row>
    <row r="426" spans="1:18" ht="13.5">
      <c r="A426" s="29"/>
      <c r="B426" s="55" t="s">
        <v>123</v>
      </c>
      <c r="C426" s="55"/>
      <c r="D426" s="55"/>
      <c r="E426" s="79"/>
      <c r="F426" s="57">
        <v>26000</v>
      </c>
      <c r="G426" s="58"/>
      <c r="H426" s="57">
        <f t="shared" si="8"/>
        <v>0</v>
      </c>
      <c r="I426" s="58"/>
      <c r="J426" s="58"/>
      <c r="K426" s="70"/>
      <c r="L426" s="70"/>
      <c r="M426" s="70"/>
      <c r="N426" s="65"/>
      <c r="O426" s="65"/>
      <c r="P426" s="65"/>
      <c r="Q426" s="65"/>
      <c r="R426" s="103"/>
    </row>
    <row r="427" spans="1:18" ht="13.5">
      <c r="A427" s="29"/>
      <c r="B427" s="55" t="s">
        <v>230</v>
      </c>
      <c r="C427" s="55"/>
      <c r="D427" s="55"/>
      <c r="E427" s="222" t="s">
        <v>46</v>
      </c>
      <c r="F427" s="57">
        <v>14000</v>
      </c>
      <c r="G427" s="58"/>
      <c r="H427" s="57">
        <f t="shared" si="8"/>
        <v>0</v>
      </c>
      <c r="I427" s="58"/>
      <c r="J427" s="58"/>
      <c r="K427" s="70"/>
      <c r="L427" s="70"/>
      <c r="M427" s="70"/>
      <c r="N427" s="65"/>
      <c r="O427" s="65"/>
      <c r="P427" s="65"/>
      <c r="Q427" s="65"/>
      <c r="R427" s="103"/>
    </row>
    <row r="428" spans="1:18" ht="13.5">
      <c r="A428" s="29"/>
      <c r="B428" s="55" t="s">
        <v>161</v>
      </c>
      <c r="C428" s="55"/>
      <c r="D428" s="55"/>
      <c r="E428" s="222" t="s">
        <v>46</v>
      </c>
      <c r="F428" s="57">
        <v>7000</v>
      </c>
      <c r="G428" s="58"/>
      <c r="H428" s="57">
        <f t="shared" si="8"/>
        <v>0</v>
      </c>
      <c r="I428" s="58"/>
      <c r="J428" s="58"/>
      <c r="K428" s="70"/>
      <c r="L428" s="70"/>
      <c r="M428" s="70"/>
      <c r="N428" s="65"/>
      <c r="O428" s="65"/>
      <c r="P428" s="65"/>
      <c r="Q428" s="65"/>
      <c r="R428" s="103"/>
    </row>
    <row r="429" spans="1:18" ht="13.5">
      <c r="A429" s="29"/>
      <c r="B429" s="55" t="s">
        <v>45</v>
      </c>
      <c r="C429" s="55"/>
      <c r="D429" s="55"/>
      <c r="E429" s="222" t="s">
        <v>46</v>
      </c>
      <c r="F429" s="57">
        <v>0</v>
      </c>
      <c r="G429" s="58"/>
      <c r="H429" s="57">
        <f t="shared" si="8"/>
        <v>10</v>
      </c>
      <c r="I429" s="58">
        <v>10</v>
      </c>
      <c r="J429" s="58">
        <v>10</v>
      </c>
      <c r="K429" s="70"/>
      <c r="L429" s="70"/>
      <c r="M429" s="70"/>
      <c r="N429" s="65"/>
      <c r="O429" s="65"/>
      <c r="P429" s="65"/>
      <c r="Q429" s="65"/>
      <c r="R429" s="103"/>
    </row>
    <row r="430" spans="1:18">
      <c r="A430" s="29"/>
      <c r="B430" s="55"/>
      <c r="C430" s="55"/>
      <c r="D430" s="55"/>
      <c r="E430" s="223"/>
      <c r="F430" s="66"/>
      <c r="G430" s="66"/>
      <c r="H430" s="66"/>
      <c r="I430" s="58"/>
      <c r="J430" s="58"/>
      <c r="K430" s="70"/>
      <c r="L430" s="70"/>
      <c r="M430" s="70"/>
      <c r="N430" s="65"/>
      <c r="O430" s="65"/>
      <c r="P430" s="65"/>
      <c r="Q430" s="65"/>
      <c r="R430" s="103"/>
    </row>
    <row r="431" spans="1:18" ht="15">
      <c r="A431" s="29"/>
      <c r="B431" s="153" t="s">
        <v>162</v>
      </c>
      <c r="C431" s="154"/>
      <c r="D431" s="155"/>
      <c r="E431" s="218"/>
      <c r="F431" s="53">
        <f>SUM(F433:F437)</f>
        <v>0</v>
      </c>
      <c r="G431" s="53">
        <f>SUM(G433:G437)</f>
        <v>1800</v>
      </c>
      <c r="H431" s="53">
        <f>SUM(H433:H437)</f>
        <v>1800</v>
      </c>
      <c r="I431" s="53">
        <f>SUM(I433:I437)</f>
        <v>3600</v>
      </c>
      <c r="J431" s="54">
        <f>SUM(J433:J437)</f>
        <v>43600</v>
      </c>
      <c r="K431" s="70"/>
      <c r="L431" s="70"/>
      <c r="M431" s="70"/>
      <c r="N431" s="65"/>
      <c r="O431" s="65"/>
      <c r="P431" s="65"/>
      <c r="Q431" s="65"/>
      <c r="R431" s="103"/>
    </row>
    <row r="432" spans="1:18" ht="15">
      <c r="A432" s="29"/>
      <c r="B432" s="55"/>
      <c r="C432" s="55"/>
      <c r="D432" s="55"/>
      <c r="E432" s="221"/>
      <c r="F432" s="53"/>
      <c r="G432" s="54"/>
      <c r="H432" s="53"/>
      <c r="I432" s="54"/>
      <c r="J432" s="54"/>
      <c r="K432" s="70"/>
      <c r="L432" s="70"/>
      <c r="M432" s="70"/>
      <c r="N432" s="65"/>
      <c r="O432" s="65"/>
      <c r="P432" s="65"/>
      <c r="Q432" s="65"/>
      <c r="R432" s="103"/>
    </row>
    <row r="433" spans="1:18" ht="13.5">
      <c r="A433" s="29"/>
      <c r="B433" s="55" t="s">
        <v>263</v>
      </c>
      <c r="C433" s="55"/>
      <c r="D433" s="55"/>
      <c r="E433" s="137" t="s">
        <v>51</v>
      </c>
      <c r="F433" s="57"/>
      <c r="G433" s="58"/>
      <c r="H433" s="57">
        <f>SUM(I433-G433)</f>
        <v>0</v>
      </c>
      <c r="I433" s="58"/>
      <c r="J433" s="58">
        <v>15000</v>
      </c>
      <c r="K433" s="70"/>
      <c r="L433" s="70"/>
      <c r="M433" s="70"/>
      <c r="N433" s="65"/>
      <c r="O433" s="65"/>
      <c r="P433" s="65"/>
      <c r="Q433" s="65"/>
      <c r="R433" s="103"/>
    </row>
    <row r="434" spans="1:18" ht="13.5">
      <c r="A434" s="29"/>
      <c r="B434" s="55" t="s">
        <v>264</v>
      </c>
      <c r="C434" s="55"/>
      <c r="D434" s="55"/>
      <c r="E434" s="137" t="s">
        <v>53</v>
      </c>
      <c r="F434" s="57"/>
      <c r="G434" s="58"/>
      <c r="H434" s="57">
        <f>SUM(I434-G434)</f>
        <v>0</v>
      </c>
      <c r="I434" s="58"/>
      <c r="J434" s="58">
        <v>15000</v>
      </c>
      <c r="K434" s="70"/>
      <c r="L434" s="70"/>
      <c r="M434" s="70"/>
      <c r="N434" s="65"/>
      <c r="O434" s="65"/>
      <c r="P434" s="65"/>
      <c r="Q434" s="65"/>
      <c r="R434" s="103"/>
    </row>
    <row r="435" spans="1:18" ht="13.5">
      <c r="A435" s="29"/>
      <c r="B435" s="55" t="s">
        <v>265</v>
      </c>
      <c r="C435" s="55"/>
      <c r="D435" s="55"/>
      <c r="E435" s="79" t="s">
        <v>55</v>
      </c>
      <c r="F435" s="57"/>
      <c r="G435" s="58"/>
      <c r="H435" s="57">
        <f>SUM(I435-G435)</f>
        <v>0</v>
      </c>
      <c r="I435" s="58"/>
      <c r="J435" s="58">
        <v>10000</v>
      </c>
      <c r="K435" s="70"/>
      <c r="L435" s="70"/>
      <c r="M435" s="70"/>
      <c r="N435" s="65"/>
      <c r="O435" s="65"/>
      <c r="P435" s="65"/>
      <c r="Q435" s="65"/>
      <c r="R435" s="103"/>
    </row>
    <row r="436" spans="1:18" ht="13.5">
      <c r="A436" s="29"/>
      <c r="B436" s="55" t="s">
        <v>266</v>
      </c>
      <c r="C436" s="55"/>
      <c r="D436" s="55"/>
      <c r="E436" s="79" t="s">
        <v>65</v>
      </c>
      <c r="F436" s="57"/>
      <c r="G436" s="58">
        <v>1800</v>
      </c>
      <c r="H436" s="57">
        <f>SUM(I436-G436)</f>
        <v>1800</v>
      </c>
      <c r="I436" s="58">
        <v>3600</v>
      </c>
      <c r="J436" s="58">
        <v>3600</v>
      </c>
      <c r="K436" s="70"/>
      <c r="L436" s="70"/>
      <c r="M436" s="70"/>
      <c r="N436" s="65"/>
      <c r="O436" s="65"/>
      <c r="P436" s="65"/>
      <c r="Q436" s="65"/>
      <c r="R436" s="103"/>
    </row>
    <row r="437" spans="1:18" ht="13.5">
      <c r="A437" s="29"/>
      <c r="B437" s="55"/>
      <c r="C437" s="55"/>
      <c r="D437" s="55"/>
      <c r="E437" s="79"/>
      <c r="F437" s="57"/>
      <c r="G437" s="58"/>
      <c r="H437" s="161">
        <f>SUM(I437-G437)</f>
        <v>0</v>
      </c>
      <c r="I437" s="58">
        <v>0</v>
      </c>
      <c r="J437" s="58"/>
      <c r="K437" s="70"/>
      <c r="L437" s="70"/>
      <c r="M437" s="70"/>
      <c r="N437" s="65"/>
      <c r="O437" s="65"/>
      <c r="P437" s="65"/>
      <c r="Q437" s="65"/>
      <c r="R437" s="103"/>
    </row>
    <row r="438" spans="1:18" ht="13.5">
      <c r="A438" s="29"/>
      <c r="B438" s="141"/>
      <c r="C438" s="74"/>
      <c r="D438" s="224"/>
      <c r="E438" s="225"/>
      <c r="F438" s="57"/>
      <c r="G438" s="58"/>
      <c r="H438" s="161"/>
      <c r="I438" s="58"/>
      <c r="J438" s="58"/>
      <c r="K438" s="70"/>
      <c r="L438" s="70"/>
      <c r="M438" s="70"/>
      <c r="N438" s="65"/>
      <c r="O438" s="65"/>
      <c r="P438" s="65"/>
      <c r="Q438" s="65"/>
      <c r="R438" s="103"/>
    </row>
    <row r="439" spans="1:18" ht="15">
      <c r="A439" s="29"/>
      <c r="B439" s="55" t="s">
        <v>194</v>
      </c>
      <c r="C439" s="55"/>
      <c r="D439" s="226"/>
      <c r="E439" s="227"/>
      <c r="F439" s="53">
        <f>SUM(F440:F445)</f>
        <v>0</v>
      </c>
      <c r="G439" s="53">
        <f>SUM(G440:G445)</f>
        <v>0</v>
      </c>
      <c r="H439" s="53">
        <f>SUM(H440:H445)</f>
        <v>0</v>
      </c>
      <c r="I439" s="53">
        <f>SUM(I440:I445)</f>
        <v>0</v>
      </c>
      <c r="J439" s="53">
        <f>SUM(J440:J445)</f>
        <v>0</v>
      </c>
      <c r="K439" s="70"/>
      <c r="L439" s="70"/>
      <c r="M439" s="70"/>
      <c r="N439" s="65"/>
      <c r="O439" s="65"/>
      <c r="P439" s="65"/>
      <c r="Q439" s="65"/>
      <c r="R439" s="103"/>
    </row>
    <row r="440" spans="1:18" ht="13.5">
      <c r="A440" s="29"/>
      <c r="B440" s="55"/>
      <c r="C440" s="55"/>
      <c r="D440" s="55"/>
      <c r="E440" s="79"/>
      <c r="F440" s="57"/>
      <c r="G440" s="58"/>
      <c r="H440" s="57"/>
      <c r="I440" s="58"/>
      <c r="J440" s="58"/>
      <c r="K440" s="70"/>
      <c r="L440" s="70"/>
      <c r="M440" s="70"/>
      <c r="N440" s="65"/>
      <c r="O440" s="65"/>
      <c r="P440" s="65"/>
      <c r="Q440" s="65"/>
      <c r="R440" s="103"/>
    </row>
    <row r="441" spans="1:18" ht="13.5">
      <c r="A441" s="29"/>
      <c r="B441" s="55"/>
      <c r="C441" s="55"/>
      <c r="D441" s="55"/>
      <c r="E441" s="79"/>
      <c r="F441" s="57">
        <v>0</v>
      </c>
      <c r="G441" s="58">
        <v>0</v>
      </c>
      <c r="H441" s="161">
        <f>SUM(I441-G441)</f>
        <v>0</v>
      </c>
      <c r="I441" s="58"/>
      <c r="J441" s="58"/>
      <c r="K441" s="70"/>
      <c r="L441" s="70"/>
      <c r="M441" s="70"/>
      <c r="N441" s="65"/>
      <c r="O441" s="65"/>
      <c r="P441" s="65"/>
      <c r="Q441" s="65"/>
      <c r="R441" s="103"/>
    </row>
    <row r="442" spans="1:18" ht="13.5">
      <c r="A442" s="29"/>
      <c r="B442" s="55"/>
      <c r="C442" s="55"/>
      <c r="D442" s="55"/>
      <c r="E442" s="79"/>
      <c r="F442" s="57">
        <v>0</v>
      </c>
      <c r="G442" s="58">
        <v>0</v>
      </c>
      <c r="H442" s="161">
        <f>SUM(I442-G442)</f>
        <v>0</v>
      </c>
      <c r="I442" s="58"/>
      <c r="J442" s="58"/>
      <c r="K442" s="70"/>
      <c r="L442" s="70"/>
      <c r="M442" s="70"/>
      <c r="N442" s="65"/>
      <c r="O442" s="65"/>
      <c r="P442" s="65"/>
      <c r="Q442" s="65"/>
      <c r="R442" s="103"/>
    </row>
    <row r="443" spans="1:18" ht="13.5">
      <c r="A443" s="29"/>
      <c r="B443" s="55"/>
      <c r="C443" s="55"/>
      <c r="D443" s="55"/>
      <c r="E443" s="79"/>
      <c r="F443" s="57">
        <v>0</v>
      </c>
      <c r="G443" s="58">
        <v>0</v>
      </c>
      <c r="H443" s="161">
        <f>SUM(I443-G443)</f>
        <v>0</v>
      </c>
      <c r="I443" s="58"/>
      <c r="J443" s="58"/>
      <c r="K443" s="70"/>
      <c r="L443" s="70"/>
      <c r="M443" s="70"/>
      <c r="N443" s="65"/>
      <c r="O443" s="65"/>
      <c r="P443" s="65"/>
      <c r="Q443" s="65"/>
      <c r="R443" s="103"/>
    </row>
    <row r="444" spans="1:18" ht="13.5">
      <c r="A444" s="29"/>
      <c r="B444" s="55"/>
      <c r="C444" s="55"/>
      <c r="D444" s="55"/>
      <c r="E444" s="79"/>
      <c r="F444" s="57">
        <v>0</v>
      </c>
      <c r="G444" s="58"/>
      <c r="H444" s="161"/>
      <c r="I444" s="58"/>
      <c r="J444" s="58"/>
      <c r="K444" s="70"/>
      <c r="L444" s="70"/>
      <c r="M444" s="70"/>
      <c r="N444" s="65"/>
      <c r="O444" s="65"/>
      <c r="P444" s="65"/>
      <c r="Q444" s="65"/>
      <c r="R444" s="103"/>
    </row>
    <row r="445" spans="1:18" ht="15" customHeight="1">
      <c r="A445" s="29"/>
      <c r="B445" s="55"/>
      <c r="C445" s="55"/>
      <c r="D445" s="55"/>
      <c r="E445" s="57"/>
      <c r="F445" s="57"/>
      <c r="G445" s="58"/>
      <c r="H445" s="57"/>
      <c r="I445" s="58"/>
      <c r="J445" s="58"/>
      <c r="K445" s="70"/>
      <c r="L445" s="70"/>
      <c r="M445" s="70"/>
      <c r="N445" s="65"/>
      <c r="O445" s="65"/>
      <c r="P445" s="65"/>
      <c r="Q445" s="65"/>
      <c r="R445" s="103"/>
    </row>
    <row r="446" spans="1:18" ht="17.25" customHeight="1">
      <c r="A446" s="29"/>
      <c r="B446" s="88"/>
      <c r="C446" s="89"/>
      <c r="D446" s="145" t="s">
        <v>220</v>
      </c>
      <c r="E446" s="57"/>
      <c r="F446" s="53">
        <f>SUM(F411+F431+F439)</f>
        <v>290652.37</v>
      </c>
      <c r="G446" s="53">
        <f>SUM(G411+G431+G439)</f>
        <v>143078.13999999998</v>
      </c>
      <c r="H446" s="53">
        <f>SUM(H411+H431+H439)</f>
        <v>157469.13999999998</v>
      </c>
      <c r="I446" s="54">
        <f>SUM(I411+I431+I439)</f>
        <v>300547.27999999997</v>
      </c>
      <c r="J446" s="54">
        <f>SUM(J411+J431+J439)</f>
        <v>375357.97000000003</v>
      </c>
      <c r="K446" s="70"/>
      <c r="L446" s="70"/>
      <c r="M446" s="70"/>
      <c r="N446" s="65"/>
      <c r="O446" s="65"/>
      <c r="P446" s="65"/>
      <c r="Q446" s="65"/>
      <c r="R446" s="103"/>
    </row>
    <row r="447" spans="1:18" ht="15">
      <c r="A447" s="29"/>
      <c r="B447" s="74"/>
      <c r="C447" s="74"/>
      <c r="D447" s="74"/>
      <c r="E447" s="228"/>
      <c r="F447" s="228"/>
      <c r="G447" s="229"/>
      <c r="H447" s="228"/>
      <c r="I447" s="102"/>
      <c r="J447" s="102"/>
      <c r="K447" s="70"/>
      <c r="L447" s="70"/>
      <c r="M447" s="70"/>
      <c r="N447" s="65"/>
      <c r="O447" s="65"/>
      <c r="P447" s="65"/>
      <c r="Q447" s="65"/>
      <c r="R447" s="103"/>
    </row>
    <row r="448" spans="1:18">
      <c r="A448" s="29"/>
      <c r="B448" s="74"/>
      <c r="C448" s="74"/>
      <c r="D448" s="74"/>
      <c r="E448" s="228"/>
      <c r="F448" s="228"/>
      <c r="G448" s="229"/>
      <c r="H448" s="228"/>
      <c r="I448" s="105"/>
      <c r="J448" s="105"/>
      <c r="K448" s="70"/>
      <c r="L448" s="70"/>
      <c r="M448" s="70"/>
      <c r="N448" s="65"/>
      <c r="O448" s="65"/>
      <c r="P448" s="65"/>
      <c r="Q448" s="65"/>
      <c r="R448" s="103"/>
    </row>
    <row r="449" spans="1:18">
      <c r="A449" s="29"/>
      <c r="B449" s="74"/>
      <c r="C449" s="74"/>
      <c r="D449" s="74"/>
      <c r="E449" s="228"/>
      <c r="F449" s="228"/>
      <c r="G449" s="229"/>
      <c r="H449" s="228"/>
      <c r="I449" s="105"/>
      <c r="J449" s="105"/>
      <c r="K449" s="70"/>
      <c r="L449" s="70"/>
      <c r="M449" s="70"/>
      <c r="N449" s="65"/>
      <c r="O449" s="65"/>
      <c r="P449" s="65"/>
      <c r="Q449" s="65"/>
      <c r="R449" s="103"/>
    </row>
    <row r="450" spans="1:18" ht="15">
      <c r="A450" s="29"/>
      <c r="B450" s="74"/>
      <c r="C450" s="74"/>
      <c r="D450" s="74" t="s">
        <v>221</v>
      </c>
      <c r="E450" s="104"/>
      <c r="F450" s="104" t="s">
        <v>222</v>
      </c>
      <c r="G450" s="102"/>
      <c r="H450" s="104" t="s">
        <v>223</v>
      </c>
      <c r="I450" s="105"/>
      <c r="J450" s="102"/>
      <c r="K450" s="70"/>
      <c r="L450" s="70"/>
      <c r="M450" s="70"/>
      <c r="N450" s="65"/>
      <c r="O450" s="65"/>
      <c r="P450" s="65"/>
      <c r="Q450" s="65"/>
      <c r="R450" s="103"/>
    </row>
    <row r="451" spans="1:18" ht="15">
      <c r="A451" s="29"/>
      <c r="B451" s="74"/>
      <c r="C451" s="74"/>
      <c r="D451" s="106"/>
      <c r="E451" s="101"/>
      <c r="F451" s="101"/>
      <c r="G451" s="102"/>
      <c r="H451" s="101"/>
      <c r="I451" s="102"/>
      <c r="J451" s="102"/>
      <c r="K451" s="70"/>
      <c r="L451" s="70"/>
      <c r="M451" s="70"/>
      <c r="N451" s="65"/>
      <c r="O451" s="65"/>
      <c r="P451" s="65"/>
      <c r="Q451" s="65"/>
      <c r="R451" s="103"/>
    </row>
    <row r="452" spans="1:18">
      <c r="A452" s="29"/>
      <c r="B452" s="74"/>
      <c r="C452" s="74"/>
      <c r="D452" s="74"/>
      <c r="E452" s="104"/>
      <c r="F452" s="104"/>
      <c r="G452" s="105"/>
      <c r="H452" s="104"/>
      <c r="I452" s="105"/>
      <c r="J452" s="105"/>
      <c r="K452" s="70"/>
      <c r="L452" s="70"/>
      <c r="M452" s="70"/>
      <c r="N452" s="65"/>
      <c r="O452" s="65"/>
      <c r="P452" s="65"/>
      <c r="Q452" s="65"/>
      <c r="R452" s="103"/>
    </row>
    <row r="453" spans="1:18">
      <c r="B453" s="74"/>
      <c r="C453" s="74"/>
      <c r="D453" s="35" t="s">
        <v>567</v>
      </c>
      <c r="E453" s="107"/>
      <c r="F453" s="107" t="s">
        <v>563</v>
      </c>
      <c r="G453" s="149"/>
      <c r="H453" s="550" t="s">
        <v>559</v>
      </c>
      <c r="I453" s="550"/>
      <c r="J453" s="550"/>
      <c r="K453" s="70"/>
      <c r="L453" s="70"/>
      <c r="M453" s="70"/>
      <c r="N453" s="65"/>
      <c r="O453" s="65"/>
      <c r="P453" s="65"/>
      <c r="Q453" s="65"/>
      <c r="R453" s="103"/>
    </row>
    <row r="454" spans="1:18">
      <c r="B454" s="74"/>
      <c r="C454" s="74"/>
      <c r="D454" s="100" t="s">
        <v>267</v>
      </c>
      <c r="E454" s="34"/>
      <c r="F454" s="34" t="s">
        <v>268</v>
      </c>
      <c r="G454" s="109"/>
      <c r="H454" s="109" t="s">
        <v>226</v>
      </c>
      <c r="I454" s="34"/>
      <c r="J454" s="34"/>
      <c r="K454" s="70"/>
      <c r="L454" s="70"/>
      <c r="M454" s="70"/>
      <c r="N454" s="65"/>
      <c r="O454" s="65"/>
      <c r="P454" s="65"/>
      <c r="Q454" s="65"/>
      <c r="R454" s="103"/>
    </row>
    <row r="455" spans="1:18">
      <c r="D455" s="211"/>
      <c r="E455" s="114"/>
      <c r="F455" s="114"/>
      <c r="G455" s="114"/>
      <c r="H455" s="114"/>
      <c r="I455" s="114"/>
      <c r="J455" s="114"/>
      <c r="K455" s="70"/>
      <c r="L455" s="70"/>
      <c r="M455" s="70"/>
      <c r="N455" s="65"/>
      <c r="O455" s="65"/>
      <c r="P455" s="65"/>
      <c r="Q455" s="65"/>
      <c r="R455" s="103"/>
    </row>
    <row r="456" spans="1:18">
      <c r="D456" s="211"/>
      <c r="E456" s="114"/>
      <c r="F456" s="114"/>
      <c r="G456" s="114"/>
      <c r="H456" s="114"/>
      <c r="I456" s="114"/>
      <c r="J456" s="114"/>
      <c r="K456" s="70"/>
      <c r="L456" s="70"/>
      <c r="M456" s="70"/>
      <c r="N456" s="65"/>
      <c r="O456" s="65"/>
      <c r="P456" s="65"/>
      <c r="Q456" s="65"/>
      <c r="R456" s="103"/>
    </row>
    <row r="457" spans="1:18">
      <c r="D457" s="211"/>
      <c r="E457" s="114"/>
      <c r="F457" s="114"/>
      <c r="G457" s="114"/>
      <c r="H457" s="114"/>
      <c r="I457" s="114"/>
      <c r="J457" s="114"/>
      <c r="K457" s="70"/>
      <c r="L457" s="70"/>
      <c r="M457" s="70"/>
      <c r="N457" s="65"/>
      <c r="O457" s="65"/>
      <c r="P457" s="65"/>
      <c r="Q457" s="65"/>
      <c r="R457" s="103"/>
    </row>
    <row r="458" spans="1:18">
      <c r="D458" s="211"/>
      <c r="E458" s="114"/>
      <c r="F458" s="114"/>
      <c r="G458" s="114"/>
      <c r="H458" s="114"/>
      <c r="I458" s="114"/>
      <c r="J458" s="114"/>
      <c r="K458" s="70"/>
      <c r="L458" s="70"/>
      <c r="M458" s="70"/>
      <c r="N458" s="65"/>
      <c r="O458" s="65"/>
      <c r="P458" s="65"/>
      <c r="Q458" s="65"/>
      <c r="R458" s="103"/>
    </row>
    <row r="459" spans="1:18">
      <c r="D459" s="211"/>
      <c r="E459" s="114"/>
      <c r="F459" s="114"/>
      <c r="G459" s="114"/>
      <c r="H459" s="114"/>
      <c r="I459" s="114"/>
      <c r="J459" s="114"/>
      <c r="K459" s="70"/>
      <c r="L459" s="70"/>
      <c r="M459" s="70"/>
      <c r="N459" s="65"/>
      <c r="O459" s="65"/>
      <c r="P459" s="65"/>
      <c r="Q459" s="65"/>
      <c r="R459" s="103"/>
    </row>
    <row r="460" spans="1:18">
      <c r="D460" s="211"/>
      <c r="E460" s="114"/>
      <c r="F460" s="114"/>
      <c r="G460" s="114"/>
      <c r="H460" s="114"/>
      <c r="I460" s="114"/>
      <c r="J460" s="114"/>
      <c r="K460" s="70"/>
      <c r="L460" s="70"/>
      <c r="M460" s="70"/>
      <c r="N460" s="65"/>
      <c r="O460" s="65"/>
      <c r="P460" s="65"/>
      <c r="Q460" s="65"/>
      <c r="R460" s="103"/>
    </row>
    <row r="461" spans="1:18">
      <c r="D461" s="211"/>
      <c r="E461" s="114"/>
      <c r="F461" s="114"/>
      <c r="G461" s="114"/>
      <c r="H461" s="114"/>
      <c r="I461" s="114"/>
      <c r="J461" s="114"/>
      <c r="K461" s="70"/>
      <c r="L461" s="70"/>
      <c r="M461" s="70"/>
      <c r="N461" s="65"/>
      <c r="O461" s="65"/>
      <c r="P461" s="65"/>
      <c r="Q461" s="65"/>
      <c r="R461" s="103"/>
    </row>
    <row r="462" spans="1:18">
      <c r="D462" s="211"/>
      <c r="E462" s="114"/>
      <c r="F462" s="114"/>
      <c r="G462" s="114"/>
      <c r="H462" s="114"/>
      <c r="I462" s="114"/>
      <c r="J462" s="114"/>
      <c r="K462" s="70"/>
      <c r="L462" s="70"/>
      <c r="M462" s="70"/>
      <c r="N462" s="65"/>
      <c r="O462" s="65"/>
      <c r="P462" s="65"/>
      <c r="Q462" s="65"/>
      <c r="R462" s="103"/>
    </row>
    <row r="463" spans="1:18">
      <c r="D463" s="211"/>
      <c r="E463" s="114"/>
      <c r="F463" s="114"/>
      <c r="G463" s="114"/>
      <c r="H463" s="114"/>
      <c r="I463" s="114"/>
      <c r="J463" s="114"/>
      <c r="K463" s="70"/>
      <c r="L463" s="70"/>
      <c r="M463" s="70"/>
      <c r="N463" s="65"/>
      <c r="O463" s="65"/>
      <c r="P463" s="65"/>
      <c r="Q463" s="65"/>
      <c r="R463" s="103"/>
    </row>
    <row r="464" spans="1:18">
      <c r="D464" s="211"/>
      <c r="E464" s="114"/>
      <c r="F464" s="114"/>
      <c r="G464" s="114"/>
      <c r="H464" s="114"/>
      <c r="I464" s="114"/>
      <c r="J464" s="114"/>
      <c r="K464" s="70"/>
      <c r="L464" s="70"/>
      <c r="M464" s="70"/>
      <c r="N464" s="65"/>
      <c r="O464" s="65"/>
      <c r="P464" s="65"/>
      <c r="Q464" s="65"/>
      <c r="R464" s="103"/>
    </row>
    <row r="465" spans="1:18">
      <c r="D465" s="211"/>
      <c r="E465" s="114"/>
      <c r="F465" s="114"/>
      <c r="G465" s="114"/>
      <c r="H465" s="114"/>
      <c r="I465" s="114"/>
      <c r="J465" s="114"/>
      <c r="K465" s="70"/>
      <c r="L465" s="70"/>
      <c r="M465" s="70"/>
      <c r="N465" s="65"/>
      <c r="O465" s="65"/>
      <c r="P465" s="65"/>
      <c r="Q465" s="65"/>
      <c r="R465" s="103"/>
    </row>
    <row r="466" spans="1:18">
      <c r="D466" s="211"/>
      <c r="E466" s="114"/>
      <c r="F466" s="114"/>
      <c r="G466" s="114"/>
      <c r="H466" s="114"/>
      <c r="I466" s="114"/>
      <c r="J466" s="114"/>
      <c r="K466" s="70"/>
      <c r="L466" s="70"/>
      <c r="M466" s="70"/>
      <c r="N466" s="65"/>
      <c r="O466" s="65"/>
      <c r="P466" s="65"/>
      <c r="Q466" s="65"/>
      <c r="R466" s="103"/>
    </row>
    <row r="467" spans="1:18">
      <c r="D467" s="211"/>
      <c r="E467" s="114"/>
      <c r="F467" s="114"/>
      <c r="G467" s="114"/>
      <c r="H467" s="114"/>
      <c r="I467" s="114"/>
      <c r="J467" s="114"/>
      <c r="K467" s="70"/>
      <c r="L467" s="70"/>
      <c r="M467" s="70"/>
      <c r="N467" s="65"/>
      <c r="O467" s="65"/>
      <c r="P467" s="65"/>
      <c r="Q467" s="65"/>
      <c r="R467" s="103"/>
    </row>
    <row r="468" spans="1:18">
      <c r="D468" s="230"/>
      <c r="E468" s="114"/>
      <c r="F468" s="114"/>
      <c r="G468" s="114"/>
      <c r="H468" s="114"/>
      <c r="I468" s="114"/>
      <c r="J468" s="185">
        <v>7</v>
      </c>
      <c r="K468" s="70"/>
      <c r="L468" s="70"/>
      <c r="M468" s="70"/>
      <c r="N468" s="65"/>
      <c r="O468" s="65"/>
      <c r="P468" s="65"/>
      <c r="Q468" s="65"/>
      <c r="R468" s="103"/>
    </row>
    <row r="469" spans="1:18">
      <c r="B469" s="74"/>
      <c r="C469" s="74"/>
      <c r="D469" s="106"/>
      <c r="E469" s="34"/>
      <c r="F469" s="34"/>
      <c r="G469" s="34"/>
      <c r="H469" s="34"/>
      <c r="I469" s="34"/>
      <c r="J469" s="34"/>
      <c r="N469" s="103"/>
      <c r="O469" s="103"/>
      <c r="P469" s="103"/>
      <c r="Q469" s="103"/>
    </row>
    <row r="470" spans="1:18">
      <c r="A470" s="536" t="s">
        <v>143</v>
      </c>
      <c r="B470" s="536"/>
      <c r="C470" s="536"/>
      <c r="D470" s="536"/>
      <c r="E470" s="536"/>
      <c r="F470" s="536"/>
      <c r="G470" s="536"/>
      <c r="H470" s="536"/>
      <c r="I470" s="536"/>
      <c r="J470" s="536"/>
      <c r="N470" s="103"/>
      <c r="O470" s="103"/>
      <c r="P470" s="103"/>
      <c r="Q470" s="103"/>
    </row>
    <row r="471" spans="1:18">
      <c r="A471" s="152"/>
      <c r="B471" s="74"/>
      <c r="C471" s="74"/>
      <c r="D471" s="74"/>
      <c r="E471" s="34"/>
      <c r="F471" s="34"/>
      <c r="G471" s="34"/>
      <c r="H471" s="34"/>
      <c r="I471" s="34"/>
      <c r="J471" s="34"/>
      <c r="O471" s="103"/>
      <c r="P471" s="64"/>
    </row>
    <row r="472" spans="1:18">
      <c r="B472" s="74"/>
      <c r="C472" s="74"/>
      <c r="D472" s="74"/>
      <c r="E472" s="34"/>
      <c r="F472" s="34"/>
      <c r="G472" s="34"/>
      <c r="H472" s="34"/>
      <c r="I472" s="34"/>
      <c r="J472" s="34"/>
      <c r="N472" s="64"/>
      <c r="O472" s="64"/>
      <c r="P472" s="64"/>
      <c r="Q472" s="64"/>
    </row>
    <row r="473" spans="1:18">
      <c r="A473" s="32" t="s">
        <v>269</v>
      </c>
      <c r="B473" s="33"/>
      <c r="C473" s="33"/>
      <c r="D473" s="33"/>
      <c r="E473" s="34"/>
      <c r="F473" s="34"/>
      <c r="G473" s="34"/>
      <c r="H473" s="34"/>
      <c r="I473" s="34"/>
      <c r="J473" s="34"/>
      <c r="N473" s="64"/>
      <c r="O473" s="64"/>
      <c r="P473" s="64"/>
      <c r="Q473" s="64"/>
    </row>
    <row r="474" spans="1:18">
      <c r="B474" s="74"/>
      <c r="C474" s="74"/>
      <c r="D474" s="74"/>
      <c r="E474" s="34"/>
      <c r="F474" s="34"/>
      <c r="G474" s="34"/>
      <c r="H474" s="34"/>
      <c r="I474" s="34"/>
      <c r="J474" s="34"/>
      <c r="P474" s="103"/>
      <c r="Q474" s="64"/>
    </row>
    <row r="475" spans="1:18" ht="15" customHeight="1">
      <c r="B475" s="551" t="s">
        <v>145</v>
      </c>
      <c r="C475" s="552"/>
      <c r="D475" s="553"/>
      <c r="E475" s="557" t="s">
        <v>146</v>
      </c>
      <c r="F475" s="559" t="s">
        <v>147</v>
      </c>
      <c r="G475" s="561" t="s">
        <v>148</v>
      </c>
      <c r="H475" s="562"/>
      <c r="I475" s="563"/>
      <c r="J475" s="559" t="s">
        <v>149</v>
      </c>
      <c r="N475" s="103"/>
      <c r="O475" s="231"/>
      <c r="P475" s="231"/>
      <c r="Q475" s="231"/>
    </row>
    <row r="476" spans="1:18" ht="34.5" customHeight="1">
      <c r="B476" s="554"/>
      <c r="C476" s="555"/>
      <c r="D476" s="556"/>
      <c r="E476" s="558"/>
      <c r="F476" s="560"/>
      <c r="G476" s="116" t="s">
        <v>150</v>
      </c>
      <c r="H476" s="116" t="s">
        <v>151</v>
      </c>
      <c r="I476" s="117" t="s">
        <v>7</v>
      </c>
      <c r="J476" s="560"/>
      <c r="N476" s="64"/>
      <c r="O476" s="64"/>
      <c r="P476" s="64"/>
      <c r="Q476" s="64"/>
    </row>
    <row r="477" spans="1:18">
      <c r="B477" s="153"/>
      <c r="C477" s="154"/>
      <c r="D477" s="155"/>
      <c r="E477" s="75"/>
      <c r="F477" s="75"/>
      <c r="G477" s="75"/>
      <c r="H477" s="75"/>
      <c r="I477" s="75"/>
      <c r="J477" s="232"/>
      <c r="O477" s="103"/>
      <c r="P477" s="64"/>
    </row>
    <row r="478" spans="1:18" ht="15">
      <c r="B478" s="141" t="s">
        <v>152</v>
      </c>
      <c r="C478" s="74"/>
      <c r="D478" s="217"/>
      <c r="E478" s="75" t="s">
        <v>270</v>
      </c>
      <c r="F478" s="143">
        <f>SUM(F480:F495)</f>
        <v>1591796.44</v>
      </c>
      <c r="G478" s="143">
        <f>SUM(G480:G495)</f>
        <v>827963.69</v>
      </c>
      <c r="H478" s="143">
        <f>SUM(H480:H495)</f>
        <v>843347.11</v>
      </c>
      <c r="I478" s="143">
        <f>SUM(I480:I495)</f>
        <v>1671310.7999999998</v>
      </c>
      <c r="J478" s="143">
        <f>SUM(J480:J495)</f>
        <v>1762586.97</v>
      </c>
      <c r="N478" s="64"/>
      <c r="O478" s="64"/>
      <c r="P478" s="64"/>
      <c r="Q478" s="64"/>
      <c r="R478" s="64"/>
    </row>
    <row r="479" spans="1:18" ht="15">
      <c r="B479" s="55"/>
      <c r="C479" s="55"/>
      <c r="D479" s="55"/>
      <c r="E479" s="52"/>
      <c r="F479" s="122"/>
      <c r="G479" s="122"/>
      <c r="H479" s="122"/>
      <c r="I479" s="122"/>
      <c r="J479" s="122"/>
      <c r="N479" s="64"/>
      <c r="O479" s="64"/>
      <c r="P479" s="64"/>
      <c r="Q479" s="64"/>
      <c r="R479" s="64"/>
    </row>
    <row r="480" spans="1:18" ht="13.5">
      <c r="B480" s="55" t="s">
        <v>14</v>
      </c>
      <c r="C480" s="55"/>
      <c r="D480" s="55"/>
      <c r="E480" s="56" t="s">
        <v>15</v>
      </c>
      <c r="F480" s="57">
        <v>1006888</v>
      </c>
      <c r="G480" s="58">
        <v>541962</v>
      </c>
      <c r="H480" s="57">
        <f>SUM(I480-G480)</f>
        <v>555258</v>
      </c>
      <c r="I480" s="58">
        <v>1097220</v>
      </c>
      <c r="J480" s="58">
        <v>1172484</v>
      </c>
      <c r="O480" s="103"/>
      <c r="P480" s="64"/>
      <c r="R480" s="64"/>
    </row>
    <row r="481" spans="2:18" ht="15">
      <c r="B481" s="55" t="s">
        <v>16</v>
      </c>
      <c r="C481" s="55"/>
      <c r="D481" s="55"/>
      <c r="E481" s="56" t="s">
        <v>17</v>
      </c>
      <c r="F481" s="57">
        <v>48000</v>
      </c>
      <c r="G481" s="58">
        <v>24000</v>
      </c>
      <c r="H481" s="57">
        <f t="shared" ref="H481:H495" si="9">SUM(I481-G481)</f>
        <v>24000</v>
      </c>
      <c r="I481" s="58">
        <v>48000</v>
      </c>
      <c r="J481" s="58">
        <v>48000</v>
      </c>
      <c r="N481" s="64"/>
      <c r="O481" s="64"/>
      <c r="P481" s="64"/>
      <c r="Q481" s="64"/>
      <c r="R481" s="231"/>
    </row>
    <row r="482" spans="2:18" ht="13.5">
      <c r="B482" s="55" t="s">
        <v>18</v>
      </c>
      <c r="C482" s="55"/>
      <c r="D482" s="55"/>
      <c r="E482" s="56" t="s">
        <v>154</v>
      </c>
      <c r="F482" s="57">
        <v>142800</v>
      </c>
      <c r="G482" s="58">
        <v>71400</v>
      </c>
      <c r="H482" s="57">
        <f t="shared" si="9"/>
        <v>71400</v>
      </c>
      <c r="I482" s="58">
        <v>142800</v>
      </c>
      <c r="J482" s="58">
        <v>142800</v>
      </c>
      <c r="N482" s="64"/>
      <c r="O482" s="64"/>
      <c r="P482" s="64"/>
      <c r="Q482" s="64"/>
      <c r="R482" s="103"/>
    </row>
    <row r="483" spans="2:18" ht="13.5">
      <c r="B483" s="55" t="s">
        <v>20</v>
      </c>
      <c r="C483" s="55"/>
      <c r="D483" s="55"/>
      <c r="E483" s="56" t="s">
        <v>21</v>
      </c>
      <c r="F483" s="57">
        <v>12000</v>
      </c>
      <c r="G483" s="58">
        <v>12000</v>
      </c>
      <c r="H483" s="57">
        <f t="shared" si="9"/>
        <v>0</v>
      </c>
      <c r="I483" s="58">
        <v>12000</v>
      </c>
      <c r="J483" s="58">
        <v>12000</v>
      </c>
      <c r="P483" s="103"/>
      <c r="Q483" s="64"/>
      <c r="R483" s="103"/>
    </row>
    <row r="484" spans="2:18" ht="13.5">
      <c r="B484" s="55" t="s">
        <v>155</v>
      </c>
      <c r="C484" s="55"/>
      <c r="D484" s="55"/>
      <c r="E484" s="56" t="s">
        <v>31</v>
      </c>
      <c r="F484" s="57">
        <v>83948</v>
      </c>
      <c r="G484" s="58">
        <v>0</v>
      </c>
      <c r="H484" s="57">
        <f t="shared" si="9"/>
        <v>91435</v>
      </c>
      <c r="I484" s="58">
        <v>91435</v>
      </c>
      <c r="J484" s="58">
        <v>97707</v>
      </c>
      <c r="N484" s="103"/>
      <c r="O484" s="103"/>
      <c r="P484" s="103"/>
      <c r="Q484" s="103"/>
      <c r="R484" s="103"/>
    </row>
    <row r="485" spans="2:18" ht="15">
      <c r="B485" s="55" t="s">
        <v>32</v>
      </c>
      <c r="C485" s="55"/>
      <c r="D485" s="55"/>
      <c r="E485" s="56" t="s">
        <v>33</v>
      </c>
      <c r="F485" s="57">
        <v>10000</v>
      </c>
      <c r="G485" s="58">
        <v>0</v>
      </c>
      <c r="H485" s="57">
        <f t="shared" si="9"/>
        <v>10000</v>
      </c>
      <c r="I485" s="58">
        <v>10000</v>
      </c>
      <c r="J485" s="58">
        <v>10000</v>
      </c>
      <c r="N485" s="103"/>
      <c r="O485" s="231"/>
      <c r="P485" s="231"/>
      <c r="Q485" s="231"/>
      <c r="R485" s="103"/>
    </row>
    <row r="486" spans="2:18" ht="13.5">
      <c r="B486" s="55" t="s">
        <v>156</v>
      </c>
      <c r="C486" s="55"/>
      <c r="D486" s="55"/>
      <c r="E486" s="56" t="s">
        <v>35</v>
      </c>
      <c r="F486" s="57">
        <v>83948</v>
      </c>
      <c r="G486" s="58">
        <v>90327</v>
      </c>
      <c r="H486" s="57">
        <f t="shared" si="9"/>
        <v>1108</v>
      </c>
      <c r="I486" s="58">
        <v>91435</v>
      </c>
      <c r="J486" s="58">
        <v>97707</v>
      </c>
      <c r="N486" s="103"/>
      <c r="O486" s="103"/>
      <c r="P486" s="103"/>
      <c r="Q486" s="103"/>
      <c r="R486" s="103"/>
    </row>
    <row r="487" spans="2:18" ht="13.5">
      <c r="B487" s="55" t="s">
        <v>229</v>
      </c>
      <c r="C487" s="55"/>
      <c r="D487" s="55"/>
      <c r="E487" s="56" t="s">
        <v>35</v>
      </c>
      <c r="F487" s="57">
        <v>10000</v>
      </c>
      <c r="G487" s="58">
        <v>0</v>
      </c>
      <c r="H487" s="57">
        <f t="shared" si="9"/>
        <v>10000</v>
      </c>
      <c r="I487" s="58">
        <v>10000</v>
      </c>
      <c r="J487" s="58">
        <v>10000</v>
      </c>
      <c r="N487" s="103"/>
      <c r="O487" s="103"/>
      <c r="P487" s="103"/>
      <c r="Q487" s="103"/>
      <c r="R487" s="103"/>
    </row>
    <row r="488" spans="2:18" ht="13.5">
      <c r="B488" s="55" t="s">
        <v>158</v>
      </c>
      <c r="C488" s="55"/>
      <c r="D488" s="55"/>
      <c r="E488" s="56" t="s">
        <v>38</v>
      </c>
      <c r="F488" s="57">
        <v>120768</v>
      </c>
      <c r="G488" s="58">
        <v>65035.44</v>
      </c>
      <c r="H488" s="57">
        <f t="shared" si="9"/>
        <v>66630.959999999992</v>
      </c>
      <c r="I488" s="58">
        <v>131666.4</v>
      </c>
      <c r="J488" s="58">
        <v>140698.07999999999</v>
      </c>
      <c r="N488" s="103"/>
      <c r="O488" s="103"/>
      <c r="P488" s="103"/>
      <c r="Q488" s="103"/>
      <c r="R488" s="103"/>
    </row>
    <row r="489" spans="2:18" ht="13.5">
      <c r="B489" s="55" t="s">
        <v>39</v>
      </c>
      <c r="C489" s="55"/>
      <c r="D489" s="55"/>
      <c r="E489" s="56" t="s">
        <v>40</v>
      </c>
      <c r="F489" s="57">
        <v>2400</v>
      </c>
      <c r="G489" s="58">
        <v>1200</v>
      </c>
      <c r="H489" s="57">
        <f t="shared" si="9"/>
        <v>1200</v>
      </c>
      <c r="I489" s="58">
        <v>2400</v>
      </c>
      <c r="J489" s="58">
        <v>2400</v>
      </c>
      <c r="N489" s="103"/>
      <c r="O489" s="103"/>
      <c r="P489" s="103"/>
      <c r="Q489" s="103"/>
    </row>
    <row r="490" spans="2:18" ht="13.5">
      <c r="B490" s="55" t="s">
        <v>41</v>
      </c>
      <c r="C490" s="55"/>
      <c r="D490" s="55"/>
      <c r="E490" s="56" t="s">
        <v>42</v>
      </c>
      <c r="F490" s="57">
        <v>14644.44</v>
      </c>
      <c r="G490" s="58">
        <v>10839.25</v>
      </c>
      <c r="H490" s="57">
        <f t="shared" si="9"/>
        <v>11105.150000000001</v>
      </c>
      <c r="I490" s="58">
        <v>21944.400000000001</v>
      </c>
      <c r="J490" s="58">
        <v>26380.89</v>
      </c>
      <c r="N490" s="103"/>
      <c r="O490" s="103"/>
      <c r="P490" s="103"/>
      <c r="Q490" s="103"/>
      <c r="R490" s="64"/>
    </row>
    <row r="491" spans="2:18" ht="13.5">
      <c r="B491" s="55" t="s">
        <v>43</v>
      </c>
      <c r="C491" s="55"/>
      <c r="D491" s="55"/>
      <c r="E491" s="56" t="s">
        <v>44</v>
      </c>
      <c r="F491" s="57">
        <v>2400</v>
      </c>
      <c r="G491" s="58">
        <v>1200</v>
      </c>
      <c r="H491" s="57">
        <f t="shared" si="9"/>
        <v>1200</v>
      </c>
      <c r="I491" s="58">
        <v>2400</v>
      </c>
      <c r="J491" s="58">
        <v>2400</v>
      </c>
      <c r="N491" s="103"/>
      <c r="O491" s="103"/>
      <c r="P491" s="103"/>
      <c r="Q491" s="103"/>
      <c r="R491" s="64"/>
    </row>
    <row r="492" spans="2:18" ht="13.5">
      <c r="B492" s="55" t="s">
        <v>159</v>
      </c>
      <c r="C492" s="55"/>
      <c r="D492" s="55"/>
      <c r="E492" s="56" t="s">
        <v>46</v>
      </c>
      <c r="F492" s="57"/>
      <c r="G492" s="58">
        <v>10000</v>
      </c>
      <c r="H492" s="57">
        <f t="shared" si="9"/>
        <v>0</v>
      </c>
      <c r="I492" s="58">
        <v>10000</v>
      </c>
      <c r="J492" s="58"/>
      <c r="N492" s="103"/>
      <c r="O492" s="103"/>
      <c r="P492" s="103"/>
      <c r="Q492" s="103"/>
      <c r="R492" s="64"/>
    </row>
    <row r="493" spans="2:18" ht="13.5">
      <c r="B493" s="55" t="s">
        <v>271</v>
      </c>
      <c r="C493" s="55"/>
      <c r="D493" s="55"/>
      <c r="E493" s="56" t="s">
        <v>46</v>
      </c>
      <c r="F493" s="57">
        <v>40000</v>
      </c>
      <c r="G493" s="58"/>
      <c r="H493" s="57">
        <f t="shared" si="9"/>
        <v>0</v>
      </c>
      <c r="I493" s="58"/>
      <c r="J493" s="58"/>
      <c r="N493" s="103"/>
      <c r="O493" s="103"/>
      <c r="P493" s="103"/>
      <c r="Q493" s="103"/>
      <c r="R493" s="64"/>
    </row>
    <row r="494" spans="2:18" ht="13.5">
      <c r="B494" s="55" t="s">
        <v>161</v>
      </c>
      <c r="C494" s="55"/>
      <c r="D494" s="55"/>
      <c r="E494" s="56" t="s">
        <v>46</v>
      </c>
      <c r="F494" s="57">
        <v>14000</v>
      </c>
      <c r="G494" s="58"/>
      <c r="H494" s="57">
        <f t="shared" si="9"/>
        <v>0</v>
      </c>
      <c r="I494" s="58"/>
      <c r="J494" s="58"/>
      <c r="N494" s="103"/>
      <c r="O494" s="103"/>
      <c r="P494" s="103"/>
      <c r="Q494" s="103"/>
      <c r="R494" s="64"/>
    </row>
    <row r="495" spans="2:18" ht="15">
      <c r="B495" s="55" t="s">
        <v>45</v>
      </c>
      <c r="C495" s="55"/>
      <c r="D495" s="55"/>
      <c r="E495" s="56" t="s">
        <v>46</v>
      </c>
      <c r="F495" s="57">
        <v>0</v>
      </c>
      <c r="G495" s="58"/>
      <c r="H495" s="57">
        <f t="shared" si="9"/>
        <v>10</v>
      </c>
      <c r="I495" s="58">
        <v>10</v>
      </c>
      <c r="J495" s="58">
        <v>10</v>
      </c>
      <c r="N495" s="103"/>
      <c r="O495" s="103"/>
      <c r="P495" s="103"/>
      <c r="Q495" s="103"/>
      <c r="R495" s="231"/>
    </row>
    <row r="496" spans="2:18" ht="15">
      <c r="B496" s="55"/>
      <c r="C496" s="55"/>
      <c r="D496" s="177"/>
      <c r="E496" s="57"/>
      <c r="F496" s="233"/>
      <c r="G496" s="234"/>
      <c r="H496" s="233"/>
      <c r="I496" s="58"/>
      <c r="J496" s="58"/>
      <c r="N496" s="103"/>
      <c r="O496" s="103"/>
      <c r="P496" s="103"/>
      <c r="Q496" s="103"/>
      <c r="R496" s="103"/>
    </row>
    <row r="497" spans="2:18" ht="15">
      <c r="B497" s="88" t="s">
        <v>162</v>
      </c>
      <c r="C497" s="89"/>
      <c r="D497" s="89"/>
      <c r="E497" s="235"/>
      <c r="F497" s="49">
        <f>SUM(F499:F505)</f>
        <v>65800</v>
      </c>
      <c r="G497" s="49">
        <f>SUM(G499:G505)</f>
        <v>92584.75</v>
      </c>
      <c r="H497" s="49">
        <f>SUM(H499:H505)</f>
        <v>98015.25</v>
      </c>
      <c r="I497" s="49">
        <f>SUM(I499:I505)</f>
        <v>190600</v>
      </c>
      <c r="J497" s="50">
        <f>SUM(J499:J505)</f>
        <v>171800</v>
      </c>
      <c r="N497" s="103"/>
      <c r="O497" s="103"/>
      <c r="P497" s="103"/>
      <c r="Q497" s="103"/>
      <c r="R497" s="103"/>
    </row>
    <row r="498" spans="2:18" ht="15">
      <c r="B498" s="55"/>
      <c r="C498" s="55"/>
      <c r="D498" s="55"/>
      <c r="E498" s="57"/>
      <c r="F498" s="236"/>
      <c r="G498" s="236"/>
      <c r="H498" s="236"/>
      <c r="I498" s="54"/>
      <c r="J498" s="54"/>
      <c r="N498" s="103"/>
      <c r="O498" s="103"/>
      <c r="P498" s="103"/>
      <c r="Q498" s="103"/>
      <c r="R498" s="103"/>
    </row>
    <row r="499" spans="2:18" ht="13.5">
      <c r="B499" s="55" t="s">
        <v>50</v>
      </c>
      <c r="C499" s="55"/>
      <c r="D499" s="55"/>
      <c r="E499" s="79" t="s">
        <v>51</v>
      </c>
      <c r="F499" s="57">
        <v>39450</v>
      </c>
      <c r="G499" s="58">
        <v>48104.75</v>
      </c>
      <c r="H499" s="57">
        <f t="shared" ref="H499:H504" si="10">SUM(I499-G499)</f>
        <v>36895.25</v>
      </c>
      <c r="I499" s="58">
        <v>85000</v>
      </c>
      <c r="J499" s="58">
        <v>62200</v>
      </c>
      <c r="N499" s="103"/>
      <c r="O499" s="103"/>
      <c r="P499" s="103"/>
      <c r="Q499" s="103"/>
      <c r="R499" s="103"/>
    </row>
    <row r="500" spans="2:18" ht="13.5">
      <c r="B500" s="55" t="s">
        <v>52</v>
      </c>
      <c r="C500" s="55"/>
      <c r="D500" s="55"/>
      <c r="E500" s="79" t="s">
        <v>53</v>
      </c>
      <c r="F500" s="57">
        <v>12000</v>
      </c>
      <c r="G500" s="58">
        <v>29710</v>
      </c>
      <c r="H500" s="57">
        <f t="shared" si="10"/>
        <v>20290</v>
      </c>
      <c r="I500" s="58">
        <v>50000</v>
      </c>
      <c r="J500" s="58">
        <v>75000</v>
      </c>
      <c r="N500" s="103"/>
      <c r="O500" s="103"/>
      <c r="P500" s="103"/>
      <c r="Q500" s="103"/>
      <c r="R500" s="103"/>
    </row>
    <row r="501" spans="2:18" ht="13.5">
      <c r="B501" s="55" t="s">
        <v>272</v>
      </c>
      <c r="C501" s="55"/>
      <c r="D501" s="55"/>
      <c r="E501" s="79" t="s">
        <v>55</v>
      </c>
      <c r="F501" s="57">
        <v>0</v>
      </c>
      <c r="G501" s="58">
        <v>9470</v>
      </c>
      <c r="H501" s="57">
        <f t="shared" si="10"/>
        <v>20530</v>
      </c>
      <c r="I501" s="58">
        <v>30000</v>
      </c>
      <c r="J501" s="58">
        <v>17000</v>
      </c>
      <c r="N501" s="103"/>
      <c r="O501" s="103"/>
      <c r="P501" s="103"/>
      <c r="Q501" s="103"/>
      <c r="R501" s="103"/>
    </row>
    <row r="502" spans="2:18" ht="13.5">
      <c r="B502" s="55" t="s">
        <v>233</v>
      </c>
      <c r="C502" s="55"/>
      <c r="D502" s="55"/>
      <c r="E502" s="79" t="s">
        <v>61</v>
      </c>
      <c r="F502" s="57">
        <v>0</v>
      </c>
      <c r="G502" s="58">
        <v>0</v>
      </c>
      <c r="H502" s="57">
        <f t="shared" si="10"/>
        <v>10000</v>
      </c>
      <c r="I502" s="58">
        <v>10000</v>
      </c>
      <c r="J502" s="58">
        <v>2000</v>
      </c>
      <c r="N502" s="103"/>
      <c r="O502" s="103"/>
      <c r="P502" s="103"/>
      <c r="Q502" s="103"/>
      <c r="R502" s="103"/>
    </row>
    <row r="503" spans="2:18" ht="15">
      <c r="B503" s="55" t="s">
        <v>163</v>
      </c>
      <c r="C503" s="55"/>
      <c r="D503" s="55"/>
      <c r="E503" s="79" t="s">
        <v>65</v>
      </c>
      <c r="F503" s="57">
        <v>14350</v>
      </c>
      <c r="G503" s="58">
        <v>5300</v>
      </c>
      <c r="H503" s="57">
        <f t="shared" si="10"/>
        <v>10300</v>
      </c>
      <c r="I503" s="58">
        <v>15600</v>
      </c>
      <c r="J503" s="58">
        <v>15600</v>
      </c>
      <c r="N503" s="103"/>
      <c r="O503" s="231"/>
      <c r="P503" s="231"/>
      <c r="Q503" s="231"/>
      <c r="R503" s="103"/>
    </row>
    <row r="504" spans="2:18" ht="15" customHeight="1">
      <c r="B504" s="55" t="s">
        <v>87</v>
      </c>
      <c r="C504" s="55"/>
      <c r="D504" s="55"/>
      <c r="E504" s="79" t="s">
        <v>88</v>
      </c>
      <c r="F504" s="57">
        <v>0</v>
      </c>
      <c r="G504" s="58"/>
      <c r="H504" s="57">
        <f t="shared" si="10"/>
        <v>0</v>
      </c>
      <c r="I504" s="58"/>
      <c r="J504" s="58"/>
      <c r="N504" s="103"/>
      <c r="O504" s="103"/>
      <c r="P504" s="103"/>
      <c r="Q504" s="103"/>
      <c r="R504" s="103"/>
    </row>
    <row r="505" spans="2:18">
      <c r="B505" s="55"/>
      <c r="C505" s="55"/>
      <c r="D505" s="55"/>
      <c r="E505" s="223"/>
      <c r="F505" s="237"/>
      <c r="G505" s="238"/>
      <c r="H505" s="237"/>
      <c r="I505" s="58"/>
      <c r="J505" s="58"/>
      <c r="N505" s="103"/>
      <c r="O505" s="103"/>
      <c r="P505" s="103"/>
      <c r="Q505" s="103"/>
      <c r="R505" s="103"/>
    </row>
    <row r="506" spans="2:18" ht="15">
      <c r="B506" s="239" t="s">
        <v>194</v>
      </c>
      <c r="C506" s="74"/>
      <c r="D506" s="74"/>
      <c r="E506" s="142" t="s">
        <v>240</v>
      </c>
      <c r="F506" s="49">
        <f>SUM(F507:F512)</f>
        <v>19200</v>
      </c>
      <c r="G506" s="49">
        <f>SUM(G507:G512)</f>
        <v>0</v>
      </c>
      <c r="H506" s="49">
        <f>SUM(H507:H512)</f>
        <v>0</v>
      </c>
      <c r="I506" s="49">
        <f>SUM(I507:I512)</f>
        <v>0</v>
      </c>
      <c r="J506" s="49">
        <f>SUM(J507:J512)</f>
        <v>100000</v>
      </c>
      <c r="N506" s="103"/>
      <c r="O506" s="103"/>
      <c r="P506" s="103"/>
      <c r="Q506" s="103"/>
      <c r="R506" s="231"/>
    </row>
    <row r="507" spans="2:18" ht="10.5" customHeight="1">
      <c r="B507" s="86"/>
      <c r="C507" s="55"/>
      <c r="D507" s="55"/>
      <c r="E507" s="240"/>
      <c r="F507" s="53"/>
      <c r="G507" s="54"/>
      <c r="H507" s="53"/>
      <c r="I507" s="54"/>
      <c r="J507" s="54"/>
      <c r="N507" s="103"/>
      <c r="O507" s="103"/>
      <c r="P507" s="103"/>
      <c r="Q507" s="103"/>
      <c r="R507" s="231"/>
    </row>
    <row r="508" spans="2:18" ht="15.75" customHeight="1">
      <c r="B508" s="55" t="s">
        <v>273</v>
      </c>
      <c r="C508" s="241"/>
      <c r="D508" s="241"/>
      <c r="E508" s="79" t="s">
        <v>196</v>
      </c>
      <c r="F508" s="242">
        <v>19200</v>
      </c>
      <c r="G508" s="58"/>
      <c r="H508" s="57"/>
      <c r="I508" s="243"/>
      <c r="J508" s="243"/>
      <c r="N508" s="103"/>
      <c r="O508" s="103"/>
      <c r="P508" s="103"/>
      <c r="Q508" s="103"/>
      <c r="R508" s="103"/>
    </row>
    <row r="509" spans="2:18" ht="13.5">
      <c r="B509" s="55" t="s">
        <v>195</v>
      </c>
      <c r="C509" s="241"/>
      <c r="D509" s="241"/>
      <c r="E509" s="79" t="s">
        <v>196</v>
      </c>
      <c r="F509" s="242"/>
      <c r="G509" s="58"/>
      <c r="H509" s="57"/>
      <c r="I509" s="243"/>
      <c r="J509" s="243">
        <v>60000</v>
      </c>
      <c r="N509" s="103"/>
      <c r="O509" s="103"/>
      <c r="P509" s="103"/>
      <c r="Q509" s="103"/>
      <c r="R509" s="103"/>
    </row>
    <row r="510" spans="2:18" ht="13.5">
      <c r="B510" s="55" t="s">
        <v>274</v>
      </c>
      <c r="C510" s="241"/>
      <c r="D510" s="241"/>
      <c r="E510" s="79" t="s">
        <v>196</v>
      </c>
      <c r="F510" s="242"/>
      <c r="G510" s="58"/>
      <c r="H510" s="57"/>
      <c r="I510" s="243"/>
      <c r="J510" s="243">
        <v>15000</v>
      </c>
      <c r="N510" s="103"/>
      <c r="O510" s="103"/>
      <c r="P510" s="103"/>
      <c r="Q510" s="103"/>
      <c r="R510" s="103"/>
    </row>
    <row r="511" spans="2:18" ht="13.5">
      <c r="B511" s="55" t="s">
        <v>216</v>
      </c>
      <c r="C511" s="241"/>
      <c r="D511" s="241"/>
      <c r="E511" s="79" t="s">
        <v>196</v>
      </c>
      <c r="F511" s="242">
        <v>0</v>
      </c>
      <c r="G511" s="58"/>
      <c r="H511" s="57"/>
      <c r="I511" s="243"/>
      <c r="J511" s="243">
        <v>10000</v>
      </c>
      <c r="N511" s="103"/>
      <c r="O511" s="103"/>
      <c r="P511" s="103"/>
      <c r="Q511" s="103"/>
      <c r="R511" s="103"/>
    </row>
    <row r="512" spans="2:18" ht="13.5">
      <c r="B512" s="86" t="s">
        <v>252</v>
      </c>
      <c r="C512" s="55"/>
      <c r="D512" s="55"/>
      <c r="E512" s="79" t="s">
        <v>200</v>
      </c>
      <c r="F512" s="57"/>
      <c r="G512" s="58"/>
      <c r="H512" s="57"/>
      <c r="I512" s="58"/>
      <c r="J512" s="58">
        <v>15000</v>
      </c>
      <c r="L512" s="244"/>
      <c r="N512" s="103"/>
      <c r="O512" s="103"/>
      <c r="P512" s="103"/>
      <c r="Q512" s="103"/>
      <c r="R512" s="103"/>
    </row>
    <row r="513" spans="2:18" ht="15">
      <c r="B513" s="88"/>
      <c r="C513" s="89"/>
      <c r="D513" s="145" t="s">
        <v>220</v>
      </c>
      <c r="E513" s="53"/>
      <c r="F513" s="245">
        <f>SUM(F497+F478+F506)</f>
        <v>1676796.44</v>
      </c>
      <c r="G513" s="245">
        <f>SUM(G497+G478+G506)</f>
        <v>920548.44</v>
      </c>
      <c r="H513" s="245">
        <f>SUM(H497+H478+H506)</f>
        <v>941362.36</v>
      </c>
      <c r="I513" s="245">
        <f>SUM(I497+I478+I506)</f>
        <v>1861910.7999999998</v>
      </c>
      <c r="J513" s="246">
        <f>SUM(J497+J478+J506)</f>
        <v>2034386.97</v>
      </c>
      <c r="N513" s="103"/>
      <c r="O513" s="103"/>
      <c r="P513" s="103"/>
      <c r="Q513" s="103"/>
      <c r="R513" s="103"/>
    </row>
    <row r="514" spans="2:18" ht="15">
      <c r="B514" s="74"/>
      <c r="C514" s="74"/>
      <c r="D514" s="100"/>
      <c r="E514" s="101"/>
      <c r="F514" s="101"/>
      <c r="G514" s="102"/>
      <c r="H514" s="101"/>
      <c r="I514" s="102"/>
      <c r="J514" s="102"/>
      <c r="N514" s="103"/>
      <c r="O514" s="103"/>
      <c r="P514" s="103"/>
      <c r="Q514" s="103"/>
    </row>
    <row r="515" spans="2:18" ht="15">
      <c r="B515" s="74"/>
      <c r="C515" s="74"/>
      <c r="D515" s="100"/>
      <c r="E515" s="101"/>
      <c r="F515" s="101"/>
      <c r="G515" s="102"/>
      <c r="H515" s="101"/>
      <c r="I515" s="102"/>
      <c r="J515" s="102"/>
      <c r="N515" s="103"/>
      <c r="O515" s="103"/>
      <c r="P515" s="103"/>
      <c r="Q515" s="103"/>
    </row>
    <row r="516" spans="2:18" ht="15">
      <c r="B516" s="74"/>
      <c r="C516" s="74"/>
      <c r="D516" s="74"/>
      <c r="E516" s="104"/>
      <c r="F516" s="104"/>
      <c r="G516" s="105"/>
      <c r="H516" s="104"/>
      <c r="I516" s="247"/>
      <c r="J516" s="247"/>
      <c r="N516" s="103"/>
      <c r="O516" s="103"/>
      <c r="P516" s="103"/>
      <c r="Q516" s="103"/>
    </row>
    <row r="517" spans="2:18" ht="15">
      <c r="B517" s="74"/>
      <c r="C517" s="74"/>
      <c r="D517" s="74" t="s">
        <v>221</v>
      </c>
      <c r="E517" s="104"/>
      <c r="F517" s="104" t="s">
        <v>222</v>
      </c>
      <c r="G517" s="102"/>
      <c r="H517" s="104" t="s">
        <v>223</v>
      </c>
      <c r="I517" s="105"/>
      <c r="J517" s="102"/>
      <c r="N517" s="103"/>
      <c r="O517" s="103"/>
      <c r="P517" s="103"/>
      <c r="Q517" s="103"/>
    </row>
    <row r="518" spans="2:18" ht="15">
      <c r="B518" s="74"/>
      <c r="C518" s="74"/>
      <c r="D518" s="106"/>
      <c r="E518" s="101"/>
      <c r="F518" s="101"/>
      <c r="G518" s="102"/>
      <c r="H518" s="101"/>
      <c r="I518" s="102"/>
      <c r="J518" s="102"/>
      <c r="N518" s="103"/>
      <c r="O518" s="103"/>
      <c r="P518" s="103"/>
      <c r="Q518" s="103"/>
    </row>
    <row r="519" spans="2:18">
      <c r="B519" s="74"/>
      <c r="C519" s="74"/>
      <c r="D519" s="74"/>
      <c r="E519" s="104"/>
      <c r="F519" s="104"/>
      <c r="G519" s="105"/>
      <c r="H519" s="104"/>
      <c r="I519" s="105"/>
      <c r="J519" s="105"/>
      <c r="N519" s="103"/>
      <c r="O519" s="103"/>
      <c r="P519" s="103"/>
      <c r="Q519" s="103"/>
    </row>
    <row r="520" spans="2:18">
      <c r="B520" s="74"/>
      <c r="C520" s="74"/>
      <c r="D520" s="35" t="s">
        <v>568</v>
      </c>
      <c r="E520" s="107"/>
      <c r="F520" s="107" t="s">
        <v>563</v>
      </c>
      <c r="G520" s="149"/>
      <c r="H520" s="550" t="s">
        <v>559</v>
      </c>
      <c r="I520" s="550"/>
      <c r="J520" s="550"/>
      <c r="N520" s="103"/>
      <c r="O520" s="103"/>
      <c r="P520" s="103"/>
      <c r="Q520" s="103"/>
    </row>
    <row r="521" spans="2:18">
      <c r="B521" s="74"/>
      <c r="C521" s="74"/>
      <c r="D521" s="100" t="s">
        <v>275</v>
      </c>
      <c r="E521" s="34"/>
      <c r="F521" s="34" t="s">
        <v>268</v>
      </c>
      <c r="G521" s="109"/>
      <c r="H521" s="109" t="s">
        <v>226</v>
      </c>
      <c r="I521" s="34"/>
      <c r="J521" s="34"/>
      <c r="N521" s="103"/>
      <c r="O521" s="103"/>
      <c r="P521" s="103"/>
      <c r="Q521" s="103"/>
    </row>
    <row r="522" spans="2:18">
      <c r="B522" s="74"/>
      <c r="C522" s="74"/>
      <c r="D522" s="74"/>
      <c r="E522" s="104"/>
      <c r="F522" s="104"/>
      <c r="G522" s="105"/>
      <c r="H522" s="104"/>
      <c r="I522" s="105"/>
      <c r="J522" s="105"/>
      <c r="N522" s="103"/>
      <c r="O522" s="103"/>
      <c r="P522" s="103"/>
      <c r="Q522" s="103"/>
    </row>
    <row r="523" spans="2:18">
      <c r="B523" s="74"/>
      <c r="C523" s="74"/>
      <c r="D523" s="74"/>
      <c r="E523" s="104"/>
      <c r="F523" s="104"/>
      <c r="G523" s="105"/>
      <c r="H523" s="104"/>
      <c r="I523" s="105"/>
      <c r="J523" s="105"/>
      <c r="N523" s="103"/>
      <c r="O523" s="103"/>
      <c r="P523" s="103"/>
      <c r="Q523" s="103"/>
    </row>
    <row r="524" spans="2:18">
      <c r="B524" s="74"/>
      <c r="C524" s="74"/>
      <c r="D524" s="74"/>
      <c r="E524" s="104"/>
      <c r="F524" s="104"/>
      <c r="G524" s="105"/>
      <c r="H524" s="104"/>
      <c r="I524" s="105"/>
      <c r="J524" s="105"/>
      <c r="N524" s="103"/>
      <c r="O524" s="103"/>
      <c r="P524" s="103"/>
      <c r="Q524" s="103"/>
    </row>
    <row r="525" spans="2:18">
      <c r="B525" s="74"/>
      <c r="C525" s="74"/>
      <c r="D525" s="74"/>
      <c r="E525" s="104"/>
      <c r="F525" s="104"/>
      <c r="G525" s="105"/>
      <c r="H525" s="104"/>
      <c r="I525" s="105"/>
      <c r="J525" s="105"/>
      <c r="N525" s="103"/>
      <c r="O525" s="103"/>
      <c r="P525" s="103"/>
      <c r="Q525" s="103"/>
    </row>
    <row r="526" spans="2:18">
      <c r="B526" s="74"/>
      <c r="C526" s="74"/>
      <c r="D526" s="74"/>
      <c r="E526" s="104"/>
      <c r="F526" s="104"/>
      <c r="G526" s="105"/>
      <c r="H526" s="104"/>
      <c r="I526" s="105"/>
      <c r="J526" s="105"/>
      <c r="N526" s="103"/>
      <c r="O526" s="103"/>
      <c r="P526" s="103"/>
      <c r="Q526" s="103"/>
    </row>
    <row r="527" spans="2:18" ht="15">
      <c r="B527" s="74"/>
      <c r="C527" s="74"/>
      <c r="D527" s="74"/>
      <c r="E527" s="104"/>
      <c r="F527" s="104"/>
      <c r="G527" s="105"/>
      <c r="H527" s="104"/>
      <c r="I527" s="105"/>
      <c r="J527" s="105"/>
      <c r="M527" s="64"/>
      <c r="N527" s="103"/>
      <c r="O527" s="103"/>
      <c r="P527" s="103"/>
      <c r="Q527" s="248"/>
    </row>
    <row r="528" spans="2:18" ht="15">
      <c r="B528" s="74"/>
      <c r="C528" s="74"/>
      <c r="D528" s="74"/>
      <c r="E528" s="104"/>
      <c r="F528" s="104"/>
      <c r="G528" s="105"/>
      <c r="H528" s="104"/>
      <c r="I528" s="105"/>
      <c r="J528" s="105"/>
      <c r="K528" s="249"/>
      <c r="L528" s="249"/>
      <c r="M528" s="249"/>
      <c r="N528" s="249"/>
      <c r="O528" s="231"/>
      <c r="P528" s="231"/>
      <c r="Q528" s="231"/>
    </row>
    <row r="529" spans="1:17" ht="15">
      <c r="B529" s="74"/>
      <c r="C529" s="74"/>
      <c r="D529" s="74"/>
      <c r="E529" s="104"/>
      <c r="F529" s="104"/>
      <c r="G529" s="105"/>
      <c r="H529" s="104"/>
      <c r="I529" s="105"/>
      <c r="J529" s="105"/>
      <c r="K529" s="249"/>
      <c r="L529" s="249"/>
      <c r="M529" s="249"/>
      <c r="N529" s="249"/>
      <c r="O529" s="231"/>
      <c r="P529" s="231"/>
      <c r="Q529" s="231"/>
    </row>
    <row r="530" spans="1:17" ht="15">
      <c r="B530" s="74"/>
      <c r="C530" s="74"/>
      <c r="D530" s="74"/>
      <c r="E530" s="104"/>
      <c r="F530" s="104"/>
      <c r="G530" s="105"/>
      <c r="H530" s="104"/>
      <c r="I530" s="105"/>
      <c r="J530" s="105"/>
      <c r="K530" s="249"/>
      <c r="L530" s="249"/>
      <c r="M530" s="249"/>
      <c r="N530" s="249"/>
      <c r="O530" s="231"/>
      <c r="P530" s="231"/>
      <c r="Q530" s="231"/>
    </row>
    <row r="531" spans="1:17" ht="15">
      <c r="B531" s="74"/>
      <c r="C531" s="74"/>
      <c r="D531" s="74"/>
      <c r="E531" s="104"/>
      <c r="F531" s="104"/>
      <c r="G531" s="105"/>
      <c r="H531" s="104"/>
      <c r="I531" s="105"/>
      <c r="J531" s="105"/>
      <c r="K531" s="249"/>
      <c r="L531" s="249"/>
      <c r="M531" s="249"/>
      <c r="N531" s="249"/>
      <c r="O531" s="231"/>
      <c r="P531" s="231"/>
      <c r="Q531" s="231"/>
    </row>
    <row r="532" spans="1:17" ht="15">
      <c r="B532" s="74"/>
      <c r="C532" s="74"/>
      <c r="D532" s="74"/>
      <c r="E532" s="104"/>
      <c r="F532" s="104"/>
      <c r="G532" s="105"/>
      <c r="H532" s="104"/>
      <c r="I532" s="105"/>
      <c r="J532" s="105"/>
      <c r="K532" s="249"/>
      <c r="L532" s="249"/>
      <c r="M532" s="249"/>
      <c r="N532" s="249"/>
      <c r="O532" s="231"/>
      <c r="P532" s="231"/>
      <c r="Q532" s="231"/>
    </row>
    <row r="533" spans="1:17" ht="15">
      <c r="B533" s="74"/>
      <c r="C533" s="74"/>
      <c r="D533" s="74"/>
      <c r="E533" s="104"/>
      <c r="F533" s="104"/>
      <c r="G533" s="105"/>
      <c r="H533" s="104"/>
      <c r="I533" s="105"/>
      <c r="J533" s="105"/>
      <c r="K533" s="249"/>
      <c r="L533" s="249"/>
      <c r="M533" s="249"/>
      <c r="N533" s="249"/>
      <c r="O533" s="231"/>
      <c r="P533" s="231"/>
      <c r="Q533" s="231"/>
    </row>
    <row r="534" spans="1:17" ht="14.25" customHeight="1">
      <c r="B534" s="74"/>
      <c r="C534" s="74"/>
      <c r="D534" s="74"/>
      <c r="E534" s="104"/>
      <c r="F534" s="104"/>
      <c r="G534" s="105"/>
      <c r="H534" s="104"/>
      <c r="I534" s="105"/>
      <c r="J534" s="250">
        <v>8</v>
      </c>
      <c r="K534" s="71"/>
      <c r="L534" s="71"/>
      <c r="M534" s="71"/>
      <c r="N534" s="71"/>
      <c r="O534" s="103"/>
      <c r="P534" s="103"/>
      <c r="Q534" s="103"/>
    </row>
    <row r="535" spans="1:17">
      <c r="A535" s="536" t="s">
        <v>143</v>
      </c>
      <c r="B535" s="536"/>
      <c r="C535" s="536"/>
      <c r="D535" s="536"/>
      <c r="E535" s="536"/>
      <c r="F535" s="536"/>
      <c r="G535" s="536"/>
      <c r="H535" s="536"/>
      <c r="I535" s="536"/>
      <c r="J535" s="536"/>
    </row>
    <row r="536" spans="1:17">
      <c r="A536" s="152"/>
      <c r="B536" s="74"/>
      <c r="C536" s="74"/>
      <c r="D536" s="74"/>
      <c r="E536" s="34"/>
      <c r="F536" s="34"/>
      <c r="G536" s="34"/>
      <c r="H536" s="34"/>
      <c r="I536" s="34"/>
      <c r="J536" s="34"/>
    </row>
    <row r="537" spans="1:17">
      <c r="A537" s="32" t="s">
        <v>276</v>
      </c>
      <c r="B537" s="33"/>
      <c r="C537" s="33"/>
      <c r="D537" s="33"/>
      <c r="E537" s="34"/>
      <c r="F537" s="34"/>
      <c r="G537" s="34"/>
      <c r="H537" s="34"/>
      <c r="I537" s="105"/>
      <c r="J537" s="109"/>
      <c r="P537" s="64"/>
    </row>
    <row r="538" spans="1:17">
      <c r="A538" s="32"/>
      <c r="B538" s="33"/>
      <c r="C538" s="33"/>
      <c r="D538" s="33"/>
      <c r="E538" s="34"/>
      <c r="F538" s="34"/>
      <c r="G538" s="34"/>
      <c r="H538" s="34"/>
      <c r="I538" s="105"/>
      <c r="J538" s="109"/>
      <c r="N538" s="64"/>
      <c r="O538" s="64"/>
      <c r="P538" s="64"/>
      <c r="Q538" s="64"/>
    </row>
    <row r="539" spans="1:17" ht="12.75" customHeight="1">
      <c r="B539" s="551" t="s">
        <v>145</v>
      </c>
      <c r="C539" s="552"/>
      <c r="D539" s="553"/>
      <c r="E539" s="557" t="s">
        <v>146</v>
      </c>
      <c r="F539" s="559" t="s">
        <v>147</v>
      </c>
      <c r="G539" s="561" t="s">
        <v>148</v>
      </c>
      <c r="H539" s="562"/>
      <c r="I539" s="563"/>
      <c r="J539" s="559" t="s">
        <v>149</v>
      </c>
      <c r="N539" s="64"/>
      <c r="O539" s="64"/>
      <c r="P539" s="64"/>
      <c r="Q539" s="64"/>
    </row>
    <row r="540" spans="1:17" ht="33" customHeight="1">
      <c r="B540" s="554"/>
      <c r="C540" s="555"/>
      <c r="D540" s="556"/>
      <c r="E540" s="558"/>
      <c r="F540" s="560"/>
      <c r="G540" s="116" t="s">
        <v>150</v>
      </c>
      <c r="H540" s="116" t="s">
        <v>151</v>
      </c>
      <c r="I540" s="117" t="s">
        <v>7</v>
      </c>
      <c r="J540" s="560"/>
      <c r="N540" s="64"/>
      <c r="O540" s="64"/>
      <c r="P540" s="64"/>
      <c r="Q540" s="64"/>
    </row>
    <row r="541" spans="1:17" ht="13.5" customHeight="1">
      <c r="B541" s="251"/>
      <c r="C541" s="252"/>
      <c r="D541" s="253"/>
      <c r="E541" s="254"/>
      <c r="F541" s="255"/>
      <c r="G541" s="115"/>
      <c r="H541" s="41"/>
      <c r="I541" s="255"/>
      <c r="J541" s="255"/>
      <c r="N541" s="64"/>
      <c r="O541" s="64"/>
      <c r="P541" s="64"/>
      <c r="Q541" s="64"/>
    </row>
    <row r="542" spans="1:17" ht="15">
      <c r="B542" s="141" t="s">
        <v>152</v>
      </c>
      <c r="C542" s="74"/>
      <c r="D542" s="217"/>
      <c r="E542" s="256" t="s">
        <v>277</v>
      </c>
      <c r="F542" s="49">
        <f>SUM(F544:F559)</f>
        <v>10694155.019999998</v>
      </c>
      <c r="G542" s="49">
        <f>SUM(G544:G559)</f>
        <v>5456540.8400000017</v>
      </c>
      <c r="H542" s="49">
        <f>SUM(H544:H559)</f>
        <v>6245778.879999999</v>
      </c>
      <c r="I542" s="49">
        <f>SUM(I544:I559)</f>
        <v>11702319.720000001</v>
      </c>
      <c r="J542" s="50">
        <f>SUM(J544:J559)</f>
        <v>12313846.539999999</v>
      </c>
      <c r="N542" s="103"/>
      <c r="O542" s="103"/>
      <c r="P542" s="103"/>
      <c r="Q542" s="103"/>
    </row>
    <row r="543" spans="1:17" ht="15">
      <c r="B543" s="55"/>
      <c r="C543" s="55"/>
      <c r="D543" s="55"/>
      <c r="E543" s="235"/>
      <c r="F543" s="53"/>
      <c r="G543" s="54"/>
      <c r="H543" s="53"/>
      <c r="I543" s="54"/>
      <c r="J543" s="53"/>
      <c r="N543" s="103"/>
      <c r="O543" s="103"/>
      <c r="P543" s="103"/>
      <c r="Q543" s="103"/>
    </row>
    <row r="544" spans="1:17" ht="13.5">
      <c r="B544" s="55" t="s">
        <v>14</v>
      </c>
      <c r="C544" s="55"/>
      <c r="D544" s="55"/>
      <c r="E544" s="56" t="s">
        <v>15</v>
      </c>
      <c r="F544" s="57">
        <v>6781802.3600000003</v>
      </c>
      <c r="G544" s="58">
        <v>3685825.04</v>
      </c>
      <c r="H544" s="57">
        <f>SUM(I544-G544)</f>
        <v>3921430.96</v>
      </c>
      <c r="I544" s="58">
        <v>7607256</v>
      </c>
      <c r="J544" s="58">
        <v>8022360</v>
      </c>
      <c r="N544" s="103"/>
      <c r="O544" s="103"/>
      <c r="P544" s="103"/>
      <c r="Q544" s="103"/>
    </row>
    <row r="545" spans="2:18" ht="13.5">
      <c r="B545" s="55" t="s">
        <v>16</v>
      </c>
      <c r="C545" s="55"/>
      <c r="D545" s="55"/>
      <c r="E545" s="56" t="s">
        <v>17</v>
      </c>
      <c r="F545" s="57">
        <v>262000</v>
      </c>
      <c r="G545" s="58">
        <v>140818.18</v>
      </c>
      <c r="H545" s="57">
        <f t="shared" ref="H545:H559" si="11">SUM(I545-G545)</f>
        <v>147181.82</v>
      </c>
      <c r="I545" s="58">
        <v>288000</v>
      </c>
      <c r="J545" s="58">
        <v>312000</v>
      </c>
      <c r="N545" s="103"/>
      <c r="O545" s="103"/>
      <c r="P545" s="103"/>
      <c r="Q545" s="103"/>
    </row>
    <row r="546" spans="2:18" ht="13.5">
      <c r="B546" s="55" t="s">
        <v>18</v>
      </c>
      <c r="C546" s="55"/>
      <c r="D546" s="55"/>
      <c r="E546" s="56" t="s">
        <v>154</v>
      </c>
      <c r="F546" s="57">
        <v>1249500</v>
      </c>
      <c r="G546" s="58">
        <v>619500</v>
      </c>
      <c r="H546" s="57">
        <f t="shared" si="11"/>
        <v>640500</v>
      </c>
      <c r="I546" s="58">
        <v>1260000</v>
      </c>
      <c r="J546" s="58">
        <v>1260000</v>
      </c>
      <c r="N546" s="103"/>
      <c r="O546" s="103"/>
      <c r="P546" s="103"/>
      <c r="Q546" s="103"/>
    </row>
    <row r="547" spans="2:18" ht="13.5">
      <c r="B547" s="55" t="s">
        <v>20</v>
      </c>
      <c r="C547" s="55"/>
      <c r="D547" s="55"/>
      <c r="E547" s="56" t="s">
        <v>21</v>
      </c>
      <c r="F547" s="57">
        <v>66000</v>
      </c>
      <c r="G547" s="58">
        <v>60000</v>
      </c>
      <c r="H547" s="57">
        <f t="shared" si="11"/>
        <v>12000</v>
      </c>
      <c r="I547" s="58">
        <v>72000</v>
      </c>
      <c r="J547" s="58">
        <v>78000</v>
      </c>
      <c r="K547" s="257"/>
    </row>
    <row r="548" spans="2:18" ht="13.5">
      <c r="B548" s="55" t="s">
        <v>155</v>
      </c>
      <c r="C548" s="55"/>
      <c r="D548" s="55"/>
      <c r="E548" s="56" t="s">
        <v>31</v>
      </c>
      <c r="F548" s="57">
        <v>568845.5</v>
      </c>
      <c r="G548" s="58">
        <v>0</v>
      </c>
      <c r="H548" s="57">
        <f t="shared" si="11"/>
        <v>633938</v>
      </c>
      <c r="I548" s="58">
        <v>633938</v>
      </c>
      <c r="J548" s="58">
        <v>668530</v>
      </c>
      <c r="K548" s="257"/>
    </row>
    <row r="549" spans="2:18" ht="13.5">
      <c r="B549" s="55" t="s">
        <v>32</v>
      </c>
      <c r="C549" s="55"/>
      <c r="D549" s="55"/>
      <c r="E549" s="56" t="s">
        <v>33</v>
      </c>
      <c r="F549" s="57">
        <v>55000</v>
      </c>
      <c r="G549" s="58">
        <v>0</v>
      </c>
      <c r="H549" s="57">
        <f t="shared" si="11"/>
        <v>60000</v>
      </c>
      <c r="I549" s="58">
        <v>60000</v>
      </c>
      <c r="J549" s="58">
        <v>65000</v>
      </c>
      <c r="Q549" s="64"/>
    </row>
    <row r="550" spans="2:18" ht="13.5">
      <c r="B550" s="55" t="s">
        <v>156</v>
      </c>
      <c r="C550" s="55"/>
      <c r="D550" s="55"/>
      <c r="E550" s="56" t="s">
        <v>35</v>
      </c>
      <c r="F550" s="57">
        <v>568845.5</v>
      </c>
      <c r="G550" s="58">
        <v>556462</v>
      </c>
      <c r="H550" s="57">
        <f t="shared" si="11"/>
        <v>70625</v>
      </c>
      <c r="I550" s="58">
        <v>627087</v>
      </c>
      <c r="J550" s="58">
        <v>668530</v>
      </c>
      <c r="Q550" s="64"/>
    </row>
    <row r="551" spans="2:18" ht="13.5">
      <c r="B551" s="55" t="s">
        <v>229</v>
      </c>
      <c r="C551" s="55"/>
      <c r="D551" s="55"/>
      <c r="E551" s="56" t="s">
        <v>35</v>
      </c>
      <c r="F551" s="57">
        <v>55000</v>
      </c>
      <c r="G551" s="58">
        <v>0</v>
      </c>
      <c r="H551" s="57">
        <f t="shared" si="11"/>
        <v>60000</v>
      </c>
      <c r="I551" s="58">
        <v>60000</v>
      </c>
      <c r="J551" s="58">
        <v>65000</v>
      </c>
      <c r="Q551" s="64"/>
    </row>
    <row r="552" spans="2:18" ht="13.5">
      <c r="B552" s="55" t="s">
        <v>158</v>
      </c>
      <c r="C552" s="55"/>
      <c r="D552" s="55"/>
      <c r="E552" s="56" t="s">
        <v>38</v>
      </c>
      <c r="F552" s="57">
        <v>650467.86</v>
      </c>
      <c r="G552" s="58">
        <v>325144.15000000002</v>
      </c>
      <c r="H552" s="57">
        <f t="shared" si="11"/>
        <v>587726.56999999995</v>
      </c>
      <c r="I552" s="58">
        <v>912870.72</v>
      </c>
      <c r="J552" s="58">
        <v>962683.2</v>
      </c>
      <c r="O552" s="64"/>
      <c r="P552" s="64"/>
      <c r="Q552" s="64"/>
      <c r="R552" s="64"/>
    </row>
    <row r="553" spans="2:18" ht="13.5">
      <c r="B553" s="55" t="s">
        <v>39</v>
      </c>
      <c r="C553" s="55"/>
      <c r="D553" s="55"/>
      <c r="E553" s="56" t="s">
        <v>40</v>
      </c>
      <c r="F553" s="57">
        <v>11900</v>
      </c>
      <c r="G553" s="58">
        <v>6500</v>
      </c>
      <c r="H553" s="57">
        <f t="shared" si="11"/>
        <v>7900</v>
      </c>
      <c r="I553" s="58">
        <v>14400</v>
      </c>
      <c r="J553" s="58">
        <v>15600</v>
      </c>
      <c r="O553" s="64"/>
      <c r="P553" s="64"/>
      <c r="Q553" s="64"/>
      <c r="R553" s="64"/>
    </row>
    <row r="554" spans="2:18" ht="15">
      <c r="B554" s="55" t="s">
        <v>41</v>
      </c>
      <c r="C554" s="55"/>
      <c r="D554" s="55"/>
      <c r="E554" s="56" t="s">
        <v>42</v>
      </c>
      <c r="F554" s="57">
        <v>91476.79</v>
      </c>
      <c r="G554" s="58">
        <v>56450.49</v>
      </c>
      <c r="H554" s="57">
        <f t="shared" si="11"/>
        <v>95907.510000000009</v>
      </c>
      <c r="I554" s="58">
        <v>152358</v>
      </c>
      <c r="J554" s="58">
        <v>180533.34</v>
      </c>
      <c r="O554" s="103"/>
      <c r="P554" s="231"/>
      <c r="Q554" s="231"/>
      <c r="R554" s="231"/>
    </row>
    <row r="555" spans="2:18" ht="13.5">
      <c r="B555" s="55" t="s">
        <v>43</v>
      </c>
      <c r="C555" s="55"/>
      <c r="D555" s="55"/>
      <c r="E555" s="56" t="s">
        <v>44</v>
      </c>
      <c r="F555" s="57">
        <v>10673.99</v>
      </c>
      <c r="G555" s="58">
        <v>5840.98</v>
      </c>
      <c r="H555" s="57">
        <f t="shared" si="11"/>
        <v>8559.02</v>
      </c>
      <c r="I555" s="58">
        <v>14400</v>
      </c>
      <c r="J555" s="58">
        <v>15600</v>
      </c>
      <c r="O555" s="103"/>
      <c r="P555" s="103"/>
      <c r="Q555" s="103"/>
      <c r="R555" s="103"/>
    </row>
    <row r="556" spans="2:18" ht="13.5">
      <c r="B556" s="55" t="s">
        <v>123</v>
      </c>
      <c r="C556" s="55"/>
      <c r="D556" s="55"/>
      <c r="E556" s="56" t="s">
        <v>278</v>
      </c>
      <c r="F556" s="57">
        <v>32643.02</v>
      </c>
      <c r="G556" s="58"/>
      <c r="H556" s="57">
        <f t="shared" si="11"/>
        <v>0</v>
      </c>
      <c r="I556" s="58"/>
      <c r="J556" s="58"/>
      <c r="O556" s="103"/>
      <c r="P556" s="103"/>
      <c r="Q556" s="103"/>
      <c r="R556" s="103"/>
    </row>
    <row r="557" spans="2:18" ht="13.5">
      <c r="B557" s="55" t="s">
        <v>271</v>
      </c>
      <c r="C557" s="55"/>
      <c r="D557" s="55"/>
      <c r="E557" s="56" t="s">
        <v>46</v>
      </c>
      <c r="F557" s="57">
        <v>220000</v>
      </c>
      <c r="G557" s="58"/>
      <c r="H557" s="57">
        <f t="shared" si="11"/>
        <v>0</v>
      </c>
      <c r="I557" s="58"/>
      <c r="J557" s="58"/>
      <c r="O557" s="103"/>
      <c r="P557" s="103"/>
      <c r="Q557" s="103"/>
      <c r="R557" s="103"/>
    </row>
    <row r="558" spans="2:18" ht="13.5">
      <c r="B558" s="55" t="s">
        <v>161</v>
      </c>
      <c r="C558" s="55"/>
      <c r="D558" s="55"/>
      <c r="E558" s="56" t="s">
        <v>46</v>
      </c>
      <c r="F558" s="57">
        <v>70000</v>
      </c>
      <c r="G558" s="58"/>
      <c r="H558" s="57">
        <f t="shared" si="11"/>
        <v>0</v>
      </c>
      <c r="I558" s="58"/>
      <c r="J558" s="58"/>
      <c r="O558" s="103"/>
      <c r="P558" s="103"/>
      <c r="Q558" s="103"/>
      <c r="R558" s="103"/>
    </row>
    <row r="559" spans="2:18" ht="13.5">
      <c r="B559" s="55" t="s">
        <v>45</v>
      </c>
      <c r="C559" s="55"/>
      <c r="D559" s="55"/>
      <c r="E559" s="56" t="s">
        <v>46</v>
      </c>
      <c r="F559" s="57">
        <v>0</v>
      </c>
      <c r="G559" s="58"/>
      <c r="H559" s="57">
        <f t="shared" si="11"/>
        <v>10</v>
      </c>
      <c r="I559" s="58">
        <v>10</v>
      </c>
      <c r="J559" s="58">
        <v>10</v>
      </c>
      <c r="O559" s="103"/>
      <c r="P559" s="103"/>
      <c r="Q559" s="103"/>
      <c r="R559" s="103"/>
    </row>
    <row r="560" spans="2:18">
      <c r="B560" s="55"/>
      <c r="C560" s="55"/>
      <c r="D560" s="55"/>
      <c r="E560" s="57"/>
      <c r="F560" s="237"/>
      <c r="G560" s="238"/>
      <c r="H560" s="237"/>
      <c r="I560" s="58"/>
      <c r="J560" s="58"/>
      <c r="O560" s="103"/>
      <c r="P560" s="103"/>
      <c r="Q560" s="103"/>
      <c r="R560" s="103"/>
    </row>
    <row r="561" spans="1:18" ht="15">
      <c r="B561" s="55" t="s">
        <v>162</v>
      </c>
      <c r="C561" s="55"/>
      <c r="D561" s="55"/>
      <c r="E561" s="235"/>
      <c r="F561" s="53">
        <f>SUM(F563:F577)</f>
        <v>766202.86</v>
      </c>
      <c r="G561" s="53">
        <f>SUM(G563:G577)</f>
        <v>461197.58999999997</v>
      </c>
      <c r="H561" s="53">
        <f>SUM(H563:H577)</f>
        <v>3006002.41</v>
      </c>
      <c r="I561" s="54">
        <f>SUM(I563:I577)</f>
        <v>3467200</v>
      </c>
      <c r="J561" s="54">
        <f>SUM(J563:J577)</f>
        <v>1213200</v>
      </c>
      <c r="O561" s="103"/>
      <c r="P561" s="103"/>
      <c r="Q561" s="103"/>
      <c r="R561" s="103"/>
    </row>
    <row r="562" spans="1:18" ht="15">
      <c r="B562" s="55"/>
      <c r="C562" s="55"/>
      <c r="D562" s="55"/>
      <c r="E562" s="235"/>
      <c r="F562" s="53"/>
      <c r="G562" s="54"/>
      <c r="H562" s="53"/>
      <c r="I562" s="54"/>
      <c r="J562" s="54"/>
      <c r="O562" s="103"/>
      <c r="P562" s="103"/>
      <c r="Q562" s="103"/>
      <c r="R562" s="103"/>
    </row>
    <row r="563" spans="1:18" ht="13.5">
      <c r="B563" s="55" t="s">
        <v>50</v>
      </c>
      <c r="C563" s="55"/>
      <c r="D563" s="55"/>
      <c r="E563" s="79" t="s">
        <v>51</v>
      </c>
      <c r="F563" s="57">
        <v>107000</v>
      </c>
      <c r="G563" s="58">
        <v>69410</v>
      </c>
      <c r="H563" s="57">
        <f>SUM(I563-G563)</f>
        <v>80590</v>
      </c>
      <c r="I563" s="58">
        <v>150000</v>
      </c>
      <c r="J563" s="58">
        <v>290400</v>
      </c>
      <c r="O563" s="103"/>
      <c r="P563" s="103"/>
      <c r="Q563" s="103"/>
      <c r="R563" s="103"/>
    </row>
    <row r="564" spans="1:18" ht="13.5">
      <c r="B564" s="55" t="s">
        <v>52</v>
      </c>
      <c r="C564" s="55"/>
      <c r="D564" s="55"/>
      <c r="E564" s="79" t="s">
        <v>53</v>
      </c>
      <c r="F564" s="57">
        <v>34500</v>
      </c>
      <c r="G564" s="58">
        <v>92714</v>
      </c>
      <c r="H564" s="57">
        <f t="shared" ref="H564:H576" si="12">SUM(I564-G564)</f>
        <v>107286</v>
      </c>
      <c r="I564" s="58">
        <v>200000</v>
      </c>
      <c r="J564" s="58">
        <v>250000</v>
      </c>
      <c r="O564" s="103"/>
      <c r="P564" s="103"/>
      <c r="Q564" s="103"/>
      <c r="R564" s="103"/>
    </row>
    <row r="565" spans="1:18" ht="13.5">
      <c r="B565" s="55" t="s">
        <v>54</v>
      </c>
      <c r="C565" s="55"/>
      <c r="D565" s="55"/>
      <c r="E565" s="79" t="s">
        <v>55</v>
      </c>
      <c r="F565" s="57">
        <v>52709.5</v>
      </c>
      <c r="G565" s="58">
        <v>20601.5</v>
      </c>
      <c r="H565" s="57">
        <f t="shared" si="12"/>
        <v>54398.5</v>
      </c>
      <c r="I565" s="58">
        <v>75000</v>
      </c>
      <c r="J565" s="58">
        <v>43000</v>
      </c>
      <c r="O565" s="103"/>
      <c r="P565" s="103"/>
      <c r="Q565" s="103"/>
      <c r="R565" s="103"/>
    </row>
    <row r="566" spans="1:18" ht="13.5">
      <c r="B566" s="55" t="s">
        <v>104</v>
      </c>
      <c r="C566" s="55"/>
      <c r="D566" s="55"/>
      <c r="E566" s="79"/>
      <c r="F566" s="57">
        <v>4950</v>
      </c>
      <c r="G566" s="58">
        <v>0</v>
      </c>
      <c r="H566" s="57">
        <f t="shared" si="12"/>
        <v>30000</v>
      </c>
      <c r="I566" s="58">
        <v>30000</v>
      </c>
      <c r="J566" s="58"/>
      <c r="O566" s="103"/>
      <c r="P566" s="103"/>
      <c r="Q566" s="103"/>
      <c r="R566" s="103"/>
    </row>
    <row r="567" spans="1:18" ht="13.5">
      <c r="B567" s="55" t="s">
        <v>58</v>
      </c>
      <c r="C567" s="55"/>
      <c r="D567" s="55"/>
      <c r="E567" s="79" t="s">
        <v>59</v>
      </c>
      <c r="F567" s="57">
        <v>89496.36</v>
      </c>
      <c r="G567" s="58">
        <v>38025</v>
      </c>
      <c r="H567" s="57">
        <f t="shared" si="12"/>
        <v>61975</v>
      </c>
      <c r="I567" s="58">
        <v>100000</v>
      </c>
      <c r="J567" s="58">
        <v>100000</v>
      </c>
      <c r="O567" s="103"/>
      <c r="P567" s="103"/>
      <c r="Q567" s="103"/>
      <c r="R567" s="103"/>
    </row>
    <row r="568" spans="1:18" ht="13.5">
      <c r="B568" s="55" t="s">
        <v>279</v>
      </c>
      <c r="C568" s="55"/>
      <c r="D568" s="55"/>
      <c r="E568" s="79" t="s">
        <v>61</v>
      </c>
      <c r="F568" s="57"/>
      <c r="G568" s="58">
        <v>3900</v>
      </c>
      <c r="H568" s="57">
        <f t="shared" si="12"/>
        <v>21100</v>
      </c>
      <c r="I568" s="58">
        <v>25000</v>
      </c>
      <c r="J568" s="58">
        <v>9000</v>
      </c>
      <c r="O568" s="103"/>
      <c r="P568" s="103"/>
      <c r="Q568" s="103"/>
      <c r="R568" s="103"/>
    </row>
    <row r="569" spans="1:18" ht="13.5">
      <c r="B569" s="55" t="s">
        <v>163</v>
      </c>
      <c r="C569" s="55"/>
      <c r="D569" s="55"/>
      <c r="E569" s="79" t="s">
        <v>65</v>
      </c>
      <c r="F569" s="57">
        <v>61200</v>
      </c>
      <c r="G569" s="58">
        <v>32922.730000000003</v>
      </c>
      <c r="H569" s="57">
        <f t="shared" si="12"/>
        <v>34277.269999999997</v>
      </c>
      <c r="I569" s="58">
        <v>67200</v>
      </c>
      <c r="J569" s="58">
        <v>70800</v>
      </c>
      <c r="O569" s="103"/>
      <c r="P569" s="103"/>
      <c r="Q569" s="103"/>
      <c r="R569" s="103"/>
    </row>
    <row r="570" spans="1:18" ht="13.5">
      <c r="B570" s="55" t="s">
        <v>75</v>
      </c>
      <c r="C570" s="55"/>
      <c r="D570" s="55"/>
      <c r="E570" s="79" t="s">
        <v>76</v>
      </c>
      <c r="F570" s="57">
        <v>102410</v>
      </c>
      <c r="G570" s="58">
        <v>83885</v>
      </c>
      <c r="H570" s="57">
        <f t="shared" si="12"/>
        <v>116115</v>
      </c>
      <c r="I570" s="58">
        <v>200000</v>
      </c>
      <c r="J570" s="58"/>
      <c r="O570" s="64"/>
      <c r="P570" s="64"/>
      <c r="Q570" s="64"/>
      <c r="R570" s="64"/>
    </row>
    <row r="571" spans="1:18">
      <c r="B571" s="55" t="s">
        <v>280</v>
      </c>
      <c r="C571" s="55"/>
      <c r="D571" s="55"/>
      <c r="E571" s="221"/>
      <c r="F571" s="57">
        <v>1551</v>
      </c>
      <c r="G571" s="58">
        <v>0</v>
      </c>
      <c r="H571" s="57">
        <f t="shared" si="12"/>
        <v>5000</v>
      </c>
      <c r="I571" s="58">
        <v>5000</v>
      </c>
      <c r="J571" s="58"/>
      <c r="O571" s="64"/>
      <c r="P571" s="64"/>
      <c r="Q571" s="64"/>
      <c r="R571" s="64"/>
    </row>
    <row r="572" spans="1:18" ht="13.5">
      <c r="B572" s="55" t="s">
        <v>101</v>
      </c>
      <c r="C572" s="55"/>
      <c r="D572" s="55"/>
      <c r="E572" s="79" t="s">
        <v>281</v>
      </c>
      <c r="F572" s="57">
        <v>236100</v>
      </c>
      <c r="G572" s="58">
        <v>96187</v>
      </c>
      <c r="H572" s="57">
        <f t="shared" si="12"/>
        <v>2153813</v>
      </c>
      <c r="I572" s="58">
        <v>2250000</v>
      </c>
      <c r="J572" s="58">
        <v>300000</v>
      </c>
      <c r="O572" s="64"/>
      <c r="P572" s="64"/>
      <c r="Q572" s="64"/>
      <c r="R572" s="64"/>
    </row>
    <row r="573" spans="1:18" ht="13.5">
      <c r="B573" s="55" t="s">
        <v>282</v>
      </c>
      <c r="C573" s="55"/>
      <c r="D573" s="55"/>
      <c r="E573" s="79" t="s">
        <v>69</v>
      </c>
      <c r="F573" s="57">
        <v>10989</v>
      </c>
      <c r="G573" s="58">
        <v>2000</v>
      </c>
      <c r="H573" s="57">
        <f t="shared" si="12"/>
        <v>13000</v>
      </c>
      <c r="I573" s="58">
        <v>15000</v>
      </c>
      <c r="J573" s="58"/>
      <c r="O573" s="64"/>
      <c r="P573" s="64"/>
      <c r="Q573" s="64"/>
      <c r="R573" s="64"/>
    </row>
    <row r="574" spans="1:18" ht="15">
      <c r="B574" s="55" t="s">
        <v>92</v>
      </c>
      <c r="C574" s="55"/>
      <c r="D574" s="55"/>
      <c r="E574" s="221"/>
      <c r="F574" s="57">
        <v>20000</v>
      </c>
      <c r="G574" s="58">
        <v>5000</v>
      </c>
      <c r="H574" s="57">
        <f t="shared" si="12"/>
        <v>195000</v>
      </c>
      <c r="I574" s="58">
        <v>200000</v>
      </c>
      <c r="J574" s="58">
        <v>100000</v>
      </c>
      <c r="O574" s="103"/>
      <c r="P574" s="231"/>
      <c r="Q574" s="231"/>
      <c r="R574" s="231"/>
    </row>
    <row r="575" spans="1:18" ht="13.5">
      <c r="B575" s="55" t="s">
        <v>283</v>
      </c>
      <c r="C575" s="55"/>
      <c r="D575" s="55"/>
      <c r="E575" s="79" t="s">
        <v>121</v>
      </c>
      <c r="F575" s="57">
        <v>4500</v>
      </c>
      <c r="G575" s="58">
        <v>500</v>
      </c>
      <c r="H575" s="57">
        <f t="shared" si="12"/>
        <v>99500</v>
      </c>
      <c r="I575" s="58">
        <v>100000</v>
      </c>
      <c r="J575" s="58"/>
      <c r="O575" s="103"/>
      <c r="P575" s="103"/>
      <c r="Q575" s="103"/>
      <c r="R575" s="103"/>
    </row>
    <row r="576" spans="1:18" ht="13.5">
      <c r="A576" s="258"/>
      <c r="B576" s="55" t="s">
        <v>87</v>
      </c>
      <c r="C576" s="55"/>
      <c r="D576" s="55"/>
      <c r="E576" s="79" t="s">
        <v>88</v>
      </c>
      <c r="F576" s="57">
        <v>40797</v>
      </c>
      <c r="G576" s="58">
        <v>16052.36</v>
      </c>
      <c r="H576" s="57">
        <f t="shared" si="12"/>
        <v>33947.64</v>
      </c>
      <c r="I576" s="58">
        <v>50000</v>
      </c>
      <c r="J576" s="58">
        <v>50000</v>
      </c>
      <c r="O576" s="103"/>
      <c r="P576" s="103"/>
      <c r="Q576" s="103"/>
      <c r="R576" s="103"/>
    </row>
    <row r="577" spans="2:18" ht="6" customHeight="1">
      <c r="B577" s="55"/>
      <c r="C577" s="55"/>
      <c r="D577" s="55"/>
      <c r="E577" s="240"/>
      <c r="F577" s="237"/>
      <c r="G577" s="238"/>
      <c r="H577" s="237"/>
      <c r="I577" s="58"/>
      <c r="J577" s="58"/>
      <c r="O577" s="103"/>
      <c r="P577" s="103"/>
      <c r="Q577" s="103"/>
      <c r="R577" s="103"/>
    </row>
    <row r="578" spans="2:18" ht="15">
      <c r="B578" s="259" t="s">
        <v>194</v>
      </c>
      <c r="C578" s="46"/>
      <c r="D578" s="46"/>
      <c r="E578" s="260"/>
      <c r="F578" s="53">
        <f>SUM(F579:F587)</f>
        <v>108387</v>
      </c>
      <c r="G578" s="53">
        <f>SUM(G579:G587)</f>
        <v>13000</v>
      </c>
      <c r="H578" s="53">
        <f>SUM(H579:H587)</f>
        <v>6000</v>
      </c>
      <c r="I578" s="53">
        <f>SUM(I579:I587)</f>
        <v>19000</v>
      </c>
      <c r="J578" s="53">
        <f>SUM(J579:J587)</f>
        <v>110000</v>
      </c>
      <c r="O578" s="103"/>
      <c r="P578" s="103"/>
      <c r="Q578" s="103"/>
      <c r="R578" s="103"/>
    </row>
    <row r="579" spans="2:18" ht="13.5">
      <c r="B579" s="55" t="s">
        <v>252</v>
      </c>
      <c r="C579" s="55"/>
      <c r="D579" s="55"/>
      <c r="E579" s="79" t="s">
        <v>200</v>
      </c>
      <c r="F579" s="57"/>
      <c r="G579" s="58">
        <v>13000</v>
      </c>
      <c r="H579" s="57">
        <f>I579-G579</f>
        <v>0</v>
      </c>
      <c r="I579" s="58">
        <v>13000</v>
      </c>
      <c r="J579" s="58">
        <v>15000</v>
      </c>
      <c r="N579" s="64"/>
      <c r="O579" s="64"/>
      <c r="P579" s="64"/>
      <c r="Q579" s="64"/>
      <c r="R579" s="103"/>
    </row>
    <row r="580" spans="2:18" ht="13.5">
      <c r="B580" s="55" t="s">
        <v>274</v>
      </c>
      <c r="C580" s="55"/>
      <c r="D580" s="55"/>
      <c r="E580" s="79" t="s">
        <v>196</v>
      </c>
      <c r="F580" s="57"/>
      <c r="G580" s="58">
        <v>0</v>
      </c>
      <c r="H580" s="57">
        <f>I580-G580</f>
        <v>6000</v>
      </c>
      <c r="I580" s="58">
        <v>6000</v>
      </c>
      <c r="J580" s="58">
        <v>15000</v>
      </c>
      <c r="N580" s="64"/>
      <c r="O580" s="64"/>
      <c r="P580" s="64"/>
      <c r="Q580" s="64"/>
      <c r="R580" s="103"/>
    </row>
    <row r="581" spans="2:18" ht="13.5">
      <c r="B581" s="55" t="s">
        <v>242</v>
      </c>
      <c r="C581" s="55"/>
      <c r="D581" s="55"/>
      <c r="E581" s="79" t="s">
        <v>200</v>
      </c>
      <c r="F581" s="57"/>
      <c r="G581" s="58"/>
      <c r="H581" s="57"/>
      <c r="I581" s="58"/>
      <c r="J581" s="58">
        <v>50000</v>
      </c>
      <c r="N581" s="64"/>
      <c r="O581" s="64"/>
      <c r="P581" s="64"/>
      <c r="Q581" s="64"/>
      <c r="R581" s="103"/>
    </row>
    <row r="582" spans="2:18" ht="13.5">
      <c r="B582" s="55" t="s">
        <v>216</v>
      </c>
      <c r="C582" s="55"/>
      <c r="D582" s="55"/>
      <c r="E582" s="79" t="s">
        <v>196</v>
      </c>
      <c r="F582" s="57"/>
      <c r="G582" s="58"/>
      <c r="H582" s="57"/>
      <c r="I582" s="58"/>
      <c r="J582" s="58">
        <v>30000</v>
      </c>
      <c r="N582" s="64"/>
      <c r="O582" s="64"/>
      <c r="P582" s="64"/>
      <c r="Q582" s="64"/>
      <c r="R582" s="103"/>
    </row>
    <row r="583" spans="2:18" ht="13.5">
      <c r="B583" s="55" t="s">
        <v>273</v>
      </c>
      <c r="C583" s="55"/>
      <c r="D583" s="55"/>
      <c r="E583" s="79" t="s">
        <v>196</v>
      </c>
      <c r="F583" s="57">
        <v>48000</v>
      </c>
      <c r="G583" s="58"/>
      <c r="H583" s="57">
        <f>I583-G583</f>
        <v>0</v>
      </c>
      <c r="I583" s="58"/>
      <c r="J583" s="58"/>
      <c r="N583" s="64"/>
      <c r="O583" s="64"/>
      <c r="P583" s="64"/>
      <c r="Q583" s="64"/>
      <c r="R583" s="103"/>
    </row>
    <row r="584" spans="2:18" ht="13.5">
      <c r="B584" s="55" t="s">
        <v>284</v>
      </c>
      <c r="C584" s="55"/>
      <c r="D584" s="55"/>
      <c r="E584" s="79" t="s">
        <v>196</v>
      </c>
      <c r="F584" s="57">
        <v>11400</v>
      </c>
      <c r="G584" s="58"/>
      <c r="H584" s="57">
        <f>I584-G584</f>
        <v>0</v>
      </c>
      <c r="I584" s="58"/>
      <c r="J584" s="58"/>
      <c r="N584" s="64"/>
      <c r="O584" s="64"/>
      <c r="P584" s="64"/>
      <c r="Q584" s="64"/>
      <c r="R584" s="103"/>
    </row>
    <row r="585" spans="2:18">
      <c r="B585" s="55" t="s">
        <v>285</v>
      </c>
      <c r="C585" s="55"/>
      <c r="D585" s="55"/>
      <c r="E585" s="57"/>
      <c r="F585" s="57">
        <v>10987</v>
      </c>
      <c r="G585" s="58"/>
      <c r="H585" s="57">
        <f>I585-G585</f>
        <v>0</v>
      </c>
      <c r="I585" s="58"/>
      <c r="J585" s="58"/>
      <c r="N585" s="64"/>
      <c r="O585" s="64"/>
      <c r="P585" s="64"/>
      <c r="Q585" s="64"/>
      <c r="R585" s="103"/>
    </row>
    <row r="586" spans="2:18" ht="13.5">
      <c r="B586" s="55" t="s">
        <v>286</v>
      </c>
      <c r="C586" s="55"/>
      <c r="D586" s="55"/>
      <c r="E586" s="79" t="s">
        <v>196</v>
      </c>
      <c r="F586" s="57">
        <v>9000</v>
      </c>
      <c r="G586" s="58"/>
      <c r="H586" s="57">
        <f>I586-G586</f>
        <v>0</v>
      </c>
      <c r="I586" s="58"/>
      <c r="J586" s="58"/>
      <c r="N586" s="64"/>
      <c r="O586" s="64"/>
      <c r="P586" s="64"/>
      <c r="Q586" s="64"/>
      <c r="R586" s="103"/>
    </row>
    <row r="587" spans="2:18" ht="13.5">
      <c r="B587" s="55" t="s">
        <v>201</v>
      </c>
      <c r="C587" s="55"/>
      <c r="D587" s="55"/>
      <c r="E587" s="79" t="s">
        <v>200</v>
      </c>
      <c r="F587" s="57">
        <v>29000</v>
      </c>
      <c r="G587" s="58"/>
      <c r="H587" s="57">
        <f>I587-G587</f>
        <v>0</v>
      </c>
      <c r="I587" s="58"/>
      <c r="J587" s="58"/>
      <c r="N587" s="64"/>
      <c r="O587" s="64"/>
      <c r="P587" s="64"/>
      <c r="Q587" s="64"/>
      <c r="R587" s="103"/>
    </row>
    <row r="588" spans="2:18" ht="15">
      <c r="B588" s="88"/>
      <c r="C588" s="89"/>
      <c r="D588" s="145" t="s">
        <v>220</v>
      </c>
      <c r="E588" s="53"/>
      <c r="F588" s="245">
        <f>SUM(F542+F561+F578)</f>
        <v>11568744.879999997</v>
      </c>
      <c r="G588" s="245">
        <f>SUM(G542+G561+G578)</f>
        <v>5930738.4300000016</v>
      </c>
      <c r="H588" s="245">
        <f>SUM(H542+H561+H578)</f>
        <v>9257781.2899999991</v>
      </c>
      <c r="I588" s="246">
        <f>SUM(I542+I561+I578)</f>
        <v>15188519.720000001</v>
      </c>
      <c r="J588" s="246">
        <f>SUM(J542+J561+J578)</f>
        <v>13637046.539999999</v>
      </c>
      <c r="N588" s="64"/>
      <c r="O588" s="64"/>
      <c r="P588" s="64"/>
      <c r="Q588" s="64"/>
      <c r="R588" s="103"/>
    </row>
    <row r="589" spans="2:18" ht="15">
      <c r="B589" s="74"/>
      <c r="C589" s="74"/>
      <c r="D589" s="35"/>
      <c r="E589" s="219"/>
      <c r="F589" s="219"/>
      <c r="G589" s="261"/>
      <c r="H589" s="219"/>
      <c r="I589" s="261"/>
      <c r="J589" s="219"/>
      <c r="N589" s="64"/>
      <c r="O589" s="64"/>
      <c r="P589" s="64"/>
      <c r="Q589" s="64"/>
      <c r="R589" s="103"/>
    </row>
    <row r="590" spans="2:18" ht="15">
      <c r="B590" s="74"/>
      <c r="C590" s="74"/>
      <c r="D590" s="74"/>
      <c r="E590" s="104"/>
      <c r="F590" s="104"/>
      <c r="G590" s="105"/>
      <c r="H590" s="104"/>
      <c r="I590" s="105"/>
      <c r="J590" s="105"/>
      <c r="N590" s="103"/>
      <c r="O590" s="231"/>
      <c r="P590" s="231"/>
      <c r="Q590" s="231"/>
      <c r="R590" s="103"/>
    </row>
    <row r="591" spans="2:18" ht="15">
      <c r="B591" s="74"/>
      <c r="C591" s="74"/>
      <c r="D591" s="74" t="s">
        <v>221</v>
      </c>
      <c r="E591" s="104"/>
      <c r="F591" s="104" t="s">
        <v>222</v>
      </c>
      <c r="G591" s="102"/>
      <c r="H591" s="104" t="s">
        <v>223</v>
      </c>
      <c r="I591" s="105"/>
      <c r="J591" s="102"/>
      <c r="N591" s="71"/>
      <c r="O591" s="103"/>
      <c r="P591" s="103"/>
      <c r="Q591" s="103"/>
      <c r="R591" s="103"/>
    </row>
    <row r="592" spans="2:18" ht="15">
      <c r="B592" s="74"/>
      <c r="C592" s="74"/>
      <c r="D592" s="106"/>
      <c r="E592" s="101"/>
      <c r="F592" s="101"/>
      <c r="G592" s="102"/>
      <c r="H592" s="101"/>
      <c r="I592" s="102"/>
      <c r="J592" s="102"/>
      <c r="N592" s="71"/>
      <c r="O592" s="103"/>
      <c r="P592" s="103"/>
      <c r="Q592" s="103"/>
      <c r="R592" s="103"/>
    </row>
    <row r="593" spans="1:18">
      <c r="B593" s="74"/>
      <c r="C593" s="74"/>
      <c r="D593" s="74"/>
      <c r="E593" s="104"/>
      <c r="F593" s="104"/>
      <c r="G593" s="105"/>
      <c r="H593" s="104"/>
      <c r="I593" s="105"/>
      <c r="J593" s="105"/>
      <c r="N593" s="83"/>
      <c r="O593" s="103"/>
      <c r="P593" s="103"/>
      <c r="Q593" s="103"/>
      <c r="R593" s="103"/>
    </row>
    <row r="594" spans="1:18" ht="15">
      <c r="B594" s="74"/>
      <c r="C594" s="74"/>
      <c r="D594" s="35" t="s">
        <v>568</v>
      </c>
      <c r="E594" s="107"/>
      <c r="F594" s="107" t="s">
        <v>563</v>
      </c>
      <c r="G594" s="149"/>
      <c r="H594" s="550" t="s">
        <v>559</v>
      </c>
      <c r="I594" s="550"/>
      <c r="J594" s="550"/>
      <c r="N594" s="83"/>
      <c r="O594" s="103"/>
      <c r="P594" s="103"/>
      <c r="Q594" s="103"/>
      <c r="R594" s="248"/>
    </row>
    <row r="595" spans="1:18" ht="15">
      <c r="B595" s="74"/>
      <c r="C595" s="74"/>
      <c r="D595" s="100" t="s">
        <v>275</v>
      </c>
      <c r="E595" s="34"/>
      <c r="F595" s="34" t="s">
        <v>225</v>
      </c>
      <c r="G595" s="109"/>
      <c r="H595" s="109" t="s">
        <v>226</v>
      </c>
      <c r="I595" s="34"/>
      <c r="J595" s="34"/>
      <c r="N595" s="83"/>
      <c r="O595" s="103"/>
      <c r="P595" s="103"/>
      <c r="Q595" s="103"/>
      <c r="R595" s="231"/>
    </row>
    <row r="596" spans="1:18" ht="15">
      <c r="B596" s="74"/>
      <c r="C596" s="74"/>
      <c r="D596" s="100"/>
      <c r="E596" s="34"/>
      <c r="F596" s="34"/>
      <c r="G596" s="109"/>
      <c r="H596" s="109"/>
      <c r="I596" s="34"/>
      <c r="J596" s="34"/>
      <c r="N596" s="83"/>
      <c r="O596" s="103"/>
      <c r="P596" s="103"/>
      <c r="Q596" s="103"/>
      <c r="R596" s="231"/>
    </row>
    <row r="597" spans="1:18" ht="15">
      <c r="B597" s="74"/>
      <c r="C597" s="74"/>
      <c r="D597" s="100"/>
      <c r="E597" s="34"/>
      <c r="F597" s="34"/>
      <c r="G597" s="109"/>
      <c r="H597" s="109"/>
      <c r="I597" s="34"/>
      <c r="J597" s="34"/>
      <c r="N597" s="83"/>
      <c r="O597" s="103"/>
      <c r="P597" s="103"/>
      <c r="Q597" s="103"/>
      <c r="R597" s="231"/>
    </row>
    <row r="598" spans="1:18" ht="15">
      <c r="B598" s="74"/>
      <c r="C598" s="74"/>
      <c r="D598" s="100"/>
      <c r="E598" s="34"/>
      <c r="F598" s="34"/>
      <c r="G598" s="109"/>
      <c r="H598" s="109"/>
      <c r="I598" s="34"/>
      <c r="J598" s="34"/>
      <c r="N598" s="83"/>
      <c r="O598" s="103"/>
      <c r="P598" s="103"/>
      <c r="Q598" s="103"/>
      <c r="R598" s="231"/>
    </row>
    <row r="599" spans="1:18" ht="15">
      <c r="B599" s="74"/>
      <c r="C599" s="74"/>
      <c r="D599" s="100"/>
      <c r="E599" s="34"/>
      <c r="F599" s="34"/>
      <c r="G599" s="109"/>
      <c r="H599" s="109"/>
      <c r="I599" s="34"/>
      <c r="J599" s="34"/>
      <c r="N599" s="83"/>
      <c r="O599" s="103"/>
      <c r="P599" s="103"/>
      <c r="Q599" s="103"/>
      <c r="R599" s="231"/>
    </row>
    <row r="600" spans="1:18" ht="15">
      <c r="B600" s="74"/>
      <c r="C600" s="74"/>
      <c r="D600" s="100"/>
      <c r="E600" s="34"/>
      <c r="F600" s="34"/>
      <c r="G600" s="109"/>
      <c r="H600" s="109"/>
      <c r="I600" s="34"/>
      <c r="J600" s="151">
        <v>9</v>
      </c>
      <c r="N600" s="83"/>
      <c r="O600" s="103"/>
      <c r="P600" s="103"/>
      <c r="Q600" s="103"/>
      <c r="R600" s="231"/>
    </row>
    <row r="601" spans="1:18" ht="15">
      <c r="B601" s="74"/>
      <c r="C601" s="74"/>
      <c r="D601" s="74"/>
      <c r="E601" s="104"/>
      <c r="F601" s="104"/>
      <c r="G601" s="105"/>
      <c r="H601" s="104"/>
      <c r="I601" s="105"/>
      <c r="J601" s="105"/>
      <c r="N601" s="71"/>
      <c r="O601" s="231"/>
      <c r="P601" s="231"/>
      <c r="Q601" s="231"/>
    </row>
    <row r="602" spans="1:18" ht="15">
      <c r="A602" s="536" t="s">
        <v>143</v>
      </c>
      <c r="B602" s="536"/>
      <c r="C602" s="536"/>
      <c r="D602" s="536"/>
      <c r="E602" s="536"/>
      <c r="F602" s="536"/>
      <c r="G602" s="536"/>
      <c r="H602" s="536"/>
      <c r="I602" s="536"/>
      <c r="J602" s="536"/>
      <c r="N602" s="71"/>
      <c r="O602" s="231"/>
      <c r="P602" s="231"/>
      <c r="Q602" s="231"/>
    </row>
    <row r="603" spans="1:18" ht="15">
      <c r="A603" s="152"/>
      <c r="B603" s="74"/>
      <c r="C603" s="74"/>
      <c r="D603" s="74"/>
      <c r="E603" s="34"/>
      <c r="F603" s="34"/>
      <c r="G603" s="34"/>
      <c r="H603" s="34"/>
      <c r="I603" s="34"/>
      <c r="J603" s="34"/>
      <c r="N603" s="71"/>
      <c r="O603" s="231"/>
      <c r="P603" s="231"/>
      <c r="Q603" s="231"/>
    </row>
    <row r="604" spans="1:18" ht="15">
      <c r="B604" s="74"/>
      <c r="C604" s="74"/>
      <c r="D604" s="74"/>
      <c r="E604" s="34"/>
      <c r="F604" s="34"/>
      <c r="G604" s="34"/>
      <c r="H604" s="34"/>
      <c r="I604" s="34"/>
      <c r="J604" s="34"/>
      <c r="N604" s="71"/>
      <c r="O604" s="231"/>
      <c r="P604" s="231"/>
      <c r="Q604" s="231"/>
    </row>
    <row r="605" spans="1:18" ht="15">
      <c r="A605" s="32" t="s">
        <v>287</v>
      </c>
      <c r="B605" s="33"/>
      <c r="C605" s="33"/>
      <c r="D605" s="33"/>
      <c r="E605" s="34"/>
      <c r="F605" s="34"/>
      <c r="G605" s="34"/>
      <c r="H605" s="34"/>
      <c r="I605" s="105"/>
      <c r="J605" s="109"/>
      <c r="N605" s="71"/>
      <c r="O605" s="231"/>
      <c r="P605" s="231"/>
      <c r="Q605" s="231"/>
    </row>
    <row r="606" spans="1:18" ht="15">
      <c r="A606" s="32"/>
      <c r="B606" s="33"/>
      <c r="C606" s="33"/>
      <c r="D606" s="33"/>
      <c r="E606" s="34"/>
      <c r="F606" s="34"/>
      <c r="G606" s="34"/>
      <c r="H606" s="34"/>
      <c r="I606" s="105"/>
      <c r="J606" s="109"/>
      <c r="N606" s="71"/>
      <c r="O606" s="231"/>
      <c r="P606" s="231"/>
      <c r="Q606" s="231"/>
    </row>
    <row r="607" spans="1:18" ht="15" customHeight="1">
      <c r="B607" s="551" t="s">
        <v>145</v>
      </c>
      <c r="C607" s="552"/>
      <c r="D607" s="553"/>
      <c r="E607" s="557" t="s">
        <v>146</v>
      </c>
      <c r="F607" s="559" t="s">
        <v>147</v>
      </c>
      <c r="G607" s="561" t="s">
        <v>148</v>
      </c>
      <c r="H607" s="562"/>
      <c r="I607" s="563"/>
      <c r="J607" s="559" t="s">
        <v>149</v>
      </c>
      <c r="N607" s="71"/>
      <c r="O607" s="231"/>
      <c r="P607" s="231"/>
      <c r="Q607" s="231"/>
    </row>
    <row r="608" spans="1:18" ht="36" customHeight="1">
      <c r="B608" s="554"/>
      <c r="C608" s="555"/>
      <c r="D608" s="556"/>
      <c r="E608" s="558"/>
      <c r="F608" s="560"/>
      <c r="G608" s="116" t="s">
        <v>150</v>
      </c>
      <c r="H608" s="116" t="s">
        <v>151</v>
      </c>
      <c r="I608" s="117" t="s">
        <v>7</v>
      </c>
      <c r="J608" s="560"/>
      <c r="N608" s="71"/>
      <c r="O608" s="231"/>
      <c r="P608" s="231"/>
      <c r="Q608" s="231"/>
    </row>
    <row r="609" spans="2:17" ht="15">
      <c r="B609" s="153"/>
      <c r="C609" s="154"/>
      <c r="D609" s="155"/>
      <c r="E609" s="262"/>
      <c r="F609" s="263"/>
      <c r="G609" s="264"/>
      <c r="H609" s="263"/>
      <c r="I609" s="265"/>
      <c r="J609" s="266"/>
      <c r="N609" s="71"/>
      <c r="O609" s="231"/>
      <c r="P609" s="231"/>
      <c r="Q609" s="231"/>
    </row>
    <row r="610" spans="2:17" ht="15">
      <c r="B610" s="55" t="s">
        <v>152</v>
      </c>
      <c r="C610" s="55"/>
      <c r="D610" s="55"/>
      <c r="E610" s="235" t="s">
        <v>288</v>
      </c>
      <c r="F610" s="53">
        <f>SUM(F612:F628)</f>
        <v>1150638.03</v>
      </c>
      <c r="G610" s="53">
        <f>SUM(G612:G628)</f>
        <v>607942.52</v>
      </c>
      <c r="H610" s="53">
        <f>SUM(H612:H628)</f>
        <v>611292.12000000011</v>
      </c>
      <c r="I610" s="54">
        <f>SUM(I612:I628)</f>
        <v>1219234.6400000001</v>
      </c>
      <c r="J610" s="54">
        <f>SUM(J612:J628)</f>
        <v>1257332.94</v>
      </c>
      <c r="N610" s="71"/>
      <c r="O610" s="231"/>
      <c r="P610" s="231"/>
      <c r="Q610" s="231"/>
    </row>
    <row r="611" spans="2:17" ht="15">
      <c r="B611" s="55"/>
      <c r="C611" s="55"/>
      <c r="D611" s="55"/>
      <c r="E611" s="235"/>
      <c r="F611" s="53"/>
      <c r="G611" s="54"/>
      <c r="H611" s="53"/>
      <c r="I611" s="54"/>
      <c r="J611" s="54"/>
      <c r="N611" s="71"/>
      <c r="O611" s="231"/>
      <c r="P611" s="231"/>
      <c r="Q611" s="231"/>
    </row>
    <row r="612" spans="2:17" ht="15">
      <c r="B612" s="55" t="s">
        <v>14</v>
      </c>
      <c r="C612" s="55"/>
      <c r="D612" s="55"/>
      <c r="E612" s="56" t="s">
        <v>15</v>
      </c>
      <c r="F612" s="57">
        <v>733992</v>
      </c>
      <c r="G612" s="58">
        <v>400188</v>
      </c>
      <c r="H612" s="57">
        <f>SUM(I612-G612)</f>
        <v>400188</v>
      </c>
      <c r="I612" s="58">
        <v>800376</v>
      </c>
      <c r="J612" s="58">
        <v>831768</v>
      </c>
      <c r="N612" s="71"/>
      <c r="O612" s="231"/>
      <c r="P612" s="231"/>
      <c r="Q612" s="231"/>
    </row>
    <row r="613" spans="2:17" ht="15">
      <c r="B613" s="55" t="s">
        <v>16</v>
      </c>
      <c r="C613" s="55"/>
      <c r="D613" s="55"/>
      <c r="E613" s="56" t="s">
        <v>17</v>
      </c>
      <c r="F613" s="57">
        <v>24000</v>
      </c>
      <c r="G613" s="58">
        <v>12000</v>
      </c>
      <c r="H613" s="57">
        <f t="shared" ref="H613:H627" si="13">SUM(I613-G613)</f>
        <v>12000</v>
      </c>
      <c r="I613" s="58">
        <v>24000</v>
      </c>
      <c r="J613" s="58">
        <v>24000</v>
      </c>
      <c r="N613" s="71"/>
      <c r="O613" s="231"/>
      <c r="P613" s="231"/>
      <c r="Q613" s="231"/>
    </row>
    <row r="614" spans="2:17" ht="15">
      <c r="B614" s="55" t="s">
        <v>18</v>
      </c>
      <c r="C614" s="55"/>
      <c r="D614" s="55"/>
      <c r="E614" s="56" t="s">
        <v>154</v>
      </c>
      <c r="F614" s="57">
        <v>126000</v>
      </c>
      <c r="G614" s="58">
        <v>63000</v>
      </c>
      <c r="H614" s="57">
        <f t="shared" si="13"/>
        <v>63000</v>
      </c>
      <c r="I614" s="58">
        <v>126000</v>
      </c>
      <c r="J614" s="58">
        <v>126000</v>
      </c>
      <c r="N614" s="71"/>
      <c r="O614" s="231"/>
      <c r="P614" s="231"/>
      <c r="Q614" s="231"/>
    </row>
    <row r="615" spans="2:17" ht="15">
      <c r="B615" s="55" t="s">
        <v>20</v>
      </c>
      <c r="C615" s="55"/>
      <c r="D615" s="55"/>
      <c r="E615" s="56" t="s">
        <v>21</v>
      </c>
      <c r="F615" s="57">
        <v>6000</v>
      </c>
      <c r="G615" s="58">
        <v>6000</v>
      </c>
      <c r="H615" s="57">
        <f t="shared" si="13"/>
        <v>0</v>
      </c>
      <c r="I615" s="58">
        <v>6000</v>
      </c>
      <c r="J615" s="58">
        <v>6000</v>
      </c>
      <c r="N615" s="71"/>
      <c r="O615" s="231"/>
      <c r="P615" s="231"/>
      <c r="Q615" s="231"/>
    </row>
    <row r="616" spans="2:17" ht="15">
      <c r="B616" s="55" t="s">
        <v>155</v>
      </c>
      <c r="C616" s="55"/>
      <c r="D616" s="55"/>
      <c r="E616" s="56" t="s">
        <v>31</v>
      </c>
      <c r="F616" s="57">
        <v>61166</v>
      </c>
      <c r="G616" s="58">
        <v>0</v>
      </c>
      <c r="H616" s="57">
        <f t="shared" si="13"/>
        <v>66698</v>
      </c>
      <c r="I616" s="58">
        <v>66698</v>
      </c>
      <c r="J616" s="58">
        <v>69314</v>
      </c>
      <c r="N616" s="71"/>
      <c r="O616" s="231"/>
      <c r="P616" s="231"/>
      <c r="Q616" s="231"/>
    </row>
    <row r="617" spans="2:17" ht="15">
      <c r="B617" s="55" t="s">
        <v>32</v>
      </c>
      <c r="C617" s="55"/>
      <c r="D617" s="55"/>
      <c r="E617" s="56" t="s">
        <v>33</v>
      </c>
      <c r="F617" s="57">
        <v>5000</v>
      </c>
      <c r="G617" s="58">
        <v>0</v>
      </c>
      <c r="H617" s="57">
        <f t="shared" si="13"/>
        <v>5000</v>
      </c>
      <c r="I617" s="58">
        <v>5000</v>
      </c>
      <c r="J617" s="58">
        <v>5000</v>
      </c>
      <c r="N617" s="71"/>
      <c r="O617" s="231"/>
      <c r="P617" s="231"/>
      <c r="Q617" s="231"/>
    </row>
    <row r="618" spans="2:17" ht="15">
      <c r="B618" s="55" t="s">
        <v>156</v>
      </c>
      <c r="C618" s="55"/>
      <c r="D618" s="55"/>
      <c r="E618" s="56" t="s">
        <v>35</v>
      </c>
      <c r="F618" s="57">
        <v>61166</v>
      </c>
      <c r="G618" s="58">
        <v>66698</v>
      </c>
      <c r="H618" s="57">
        <f t="shared" si="13"/>
        <v>0</v>
      </c>
      <c r="I618" s="58">
        <v>66698</v>
      </c>
      <c r="J618" s="58">
        <v>69314</v>
      </c>
      <c r="N618" s="71"/>
      <c r="O618" s="231"/>
      <c r="P618" s="231"/>
      <c r="Q618" s="231"/>
    </row>
    <row r="619" spans="2:17" ht="15">
      <c r="B619" s="55" t="s">
        <v>229</v>
      </c>
      <c r="C619" s="55"/>
      <c r="D619" s="55"/>
      <c r="E619" s="56" t="s">
        <v>35</v>
      </c>
      <c r="F619" s="57">
        <v>5000</v>
      </c>
      <c r="G619" s="58">
        <v>0</v>
      </c>
      <c r="H619" s="57">
        <f t="shared" si="13"/>
        <v>5000</v>
      </c>
      <c r="I619" s="58">
        <v>5000</v>
      </c>
      <c r="J619" s="58">
        <v>5000</v>
      </c>
      <c r="N619" s="71"/>
      <c r="O619" s="231"/>
      <c r="P619" s="231"/>
      <c r="Q619" s="231"/>
    </row>
    <row r="620" spans="2:17" ht="15">
      <c r="B620" s="55" t="s">
        <v>158</v>
      </c>
      <c r="C620" s="55"/>
      <c r="D620" s="55"/>
      <c r="E620" s="56" t="s">
        <v>38</v>
      </c>
      <c r="F620" s="57">
        <v>88079.039999999994</v>
      </c>
      <c r="G620" s="58">
        <v>48022.559999999998</v>
      </c>
      <c r="H620" s="57">
        <f t="shared" si="13"/>
        <v>48022.559999999998</v>
      </c>
      <c r="I620" s="58">
        <v>96045.119999999995</v>
      </c>
      <c r="J620" s="58">
        <v>99812.160000000003</v>
      </c>
      <c r="N620" s="71"/>
      <c r="O620" s="231"/>
      <c r="P620" s="231"/>
      <c r="Q620" s="231"/>
    </row>
    <row r="621" spans="2:17" ht="15">
      <c r="B621" s="55" t="s">
        <v>39</v>
      </c>
      <c r="C621" s="55"/>
      <c r="D621" s="55"/>
      <c r="E621" s="56" t="s">
        <v>40</v>
      </c>
      <c r="F621" s="57">
        <v>1200</v>
      </c>
      <c r="G621" s="58">
        <v>600</v>
      </c>
      <c r="H621" s="57">
        <f t="shared" si="13"/>
        <v>600</v>
      </c>
      <c r="I621" s="58">
        <v>1200</v>
      </c>
      <c r="J621" s="58">
        <v>1200</v>
      </c>
      <c r="N621" s="71"/>
      <c r="O621" s="231"/>
      <c r="P621" s="231"/>
      <c r="Q621" s="231"/>
    </row>
    <row r="622" spans="2:17" ht="15">
      <c r="B622" s="55" t="s">
        <v>41</v>
      </c>
      <c r="C622" s="55"/>
      <c r="D622" s="55"/>
      <c r="E622" s="56" t="s">
        <v>42</v>
      </c>
      <c r="F622" s="57">
        <v>10834.99</v>
      </c>
      <c r="G622" s="58">
        <v>5833.96</v>
      </c>
      <c r="H622" s="57">
        <f t="shared" si="13"/>
        <v>10173.560000000001</v>
      </c>
      <c r="I622" s="58">
        <v>16007.52</v>
      </c>
      <c r="J622" s="58">
        <v>18714.78</v>
      </c>
      <c r="N622" s="71"/>
      <c r="O622" s="231"/>
      <c r="P622" s="231"/>
      <c r="Q622" s="231"/>
    </row>
    <row r="623" spans="2:17" ht="15">
      <c r="B623" s="55" t="s">
        <v>43</v>
      </c>
      <c r="C623" s="55"/>
      <c r="D623" s="55"/>
      <c r="E623" s="56" t="s">
        <v>44</v>
      </c>
      <c r="F623" s="57">
        <v>1200</v>
      </c>
      <c r="G623" s="58">
        <v>600</v>
      </c>
      <c r="H623" s="57">
        <f t="shared" si="13"/>
        <v>600</v>
      </c>
      <c r="I623" s="58">
        <v>1200</v>
      </c>
      <c r="J623" s="58">
        <v>1200</v>
      </c>
      <c r="N623" s="71"/>
      <c r="O623" s="231"/>
      <c r="P623" s="231"/>
      <c r="Q623" s="231"/>
    </row>
    <row r="624" spans="2:17" ht="15">
      <c r="B624" s="55" t="s">
        <v>159</v>
      </c>
      <c r="C624" s="55"/>
      <c r="D624" s="55"/>
      <c r="E624" s="56" t="s">
        <v>46</v>
      </c>
      <c r="F624" s="57"/>
      <c r="G624" s="58">
        <v>5000</v>
      </c>
      <c r="H624" s="57">
        <f t="shared" si="13"/>
        <v>0</v>
      </c>
      <c r="I624" s="58">
        <v>5000</v>
      </c>
      <c r="J624" s="58"/>
      <c r="N624" s="71"/>
      <c r="O624" s="231"/>
      <c r="P624" s="231"/>
      <c r="Q624" s="231"/>
    </row>
    <row r="625" spans="2:17" ht="15">
      <c r="B625" s="55" t="s">
        <v>271</v>
      </c>
      <c r="C625" s="55"/>
      <c r="D625" s="55"/>
      <c r="E625" s="56" t="s">
        <v>46</v>
      </c>
      <c r="F625" s="57">
        <v>20000</v>
      </c>
      <c r="G625" s="58"/>
      <c r="H625" s="57">
        <f t="shared" si="13"/>
        <v>0</v>
      </c>
      <c r="I625" s="58"/>
      <c r="J625" s="58"/>
      <c r="N625" s="71"/>
      <c r="O625" s="231"/>
      <c r="P625" s="231"/>
      <c r="Q625" s="231"/>
    </row>
    <row r="626" spans="2:17" ht="15">
      <c r="B626" s="55" t="s">
        <v>161</v>
      </c>
      <c r="C626" s="55"/>
      <c r="D626" s="55"/>
      <c r="E626" s="56" t="s">
        <v>46</v>
      </c>
      <c r="F626" s="57">
        <v>7000</v>
      </c>
      <c r="G626" s="58"/>
      <c r="H626" s="57">
        <f t="shared" si="13"/>
        <v>0</v>
      </c>
      <c r="I626" s="58"/>
      <c r="J626" s="58"/>
      <c r="N626" s="71"/>
      <c r="O626" s="231"/>
      <c r="P626" s="231"/>
      <c r="Q626" s="231"/>
    </row>
    <row r="627" spans="2:17" ht="15">
      <c r="B627" s="55" t="s">
        <v>45</v>
      </c>
      <c r="C627" s="55"/>
      <c r="D627" s="55"/>
      <c r="E627" s="56" t="s">
        <v>46</v>
      </c>
      <c r="F627" s="57">
        <v>0</v>
      </c>
      <c r="G627" s="58"/>
      <c r="H627" s="57">
        <f t="shared" si="13"/>
        <v>10</v>
      </c>
      <c r="I627" s="58">
        <v>10</v>
      </c>
      <c r="J627" s="58">
        <v>10</v>
      </c>
      <c r="N627" s="71"/>
      <c r="O627" s="231"/>
      <c r="P627" s="231"/>
      <c r="Q627" s="231"/>
    </row>
    <row r="628" spans="2:17" ht="15">
      <c r="B628" s="55"/>
      <c r="C628" s="55"/>
      <c r="D628" s="55"/>
      <c r="E628" s="57"/>
      <c r="F628" s="237"/>
      <c r="G628" s="238"/>
      <c r="H628" s="237"/>
      <c r="I628" s="58"/>
      <c r="J628" s="58"/>
      <c r="N628" s="71"/>
      <c r="O628" s="231"/>
      <c r="P628" s="231"/>
      <c r="Q628" s="231"/>
    </row>
    <row r="629" spans="2:17" ht="15">
      <c r="B629" s="55" t="s">
        <v>162</v>
      </c>
      <c r="C629" s="55"/>
      <c r="D629" s="55"/>
      <c r="E629" s="235"/>
      <c r="F629" s="53">
        <f>SUM(F630:F636)</f>
        <v>33100</v>
      </c>
      <c r="G629" s="53">
        <f>SUM(G630:G636)</f>
        <v>35975</v>
      </c>
      <c r="H629" s="53">
        <f>SUM(H630:H636)</f>
        <v>40025</v>
      </c>
      <c r="I629" s="53">
        <f>SUM(I630:I636)</f>
        <v>76000</v>
      </c>
      <c r="J629" s="53">
        <f>SUM(J630:J636)</f>
        <v>76000</v>
      </c>
      <c r="N629" s="71"/>
      <c r="O629" s="231"/>
      <c r="P629" s="231"/>
      <c r="Q629" s="231"/>
    </row>
    <row r="630" spans="2:17" ht="15">
      <c r="B630" s="55"/>
      <c r="C630" s="55"/>
      <c r="D630" s="55"/>
      <c r="E630" s="235"/>
      <c r="F630" s="53"/>
      <c r="G630" s="54"/>
      <c r="H630" s="53"/>
      <c r="I630" s="50"/>
      <c r="J630" s="50"/>
      <c r="N630" s="71"/>
      <c r="O630" s="231"/>
      <c r="P630" s="231"/>
      <c r="Q630" s="231"/>
    </row>
    <row r="631" spans="2:17" ht="15">
      <c r="B631" s="55" t="s">
        <v>50</v>
      </c>
      <c r="C631" s="55"/>
      <c r="D631" s="55"/>
      <c r="E631" s="79" t="s">
        <v>51</v>
      </c>
      <c r="F631" s="57">
        <v>28600</v>
      </c>
      <c r="G631" s="58">
        <v>13635</v>
      </c>
      <c r="H631" s="57">
        <f t="shared" ref="H631:H636" si="14">SUM(I631-G631)</f>
        <v>6365</v>
      </c>
      <c r="I631" s="58">
        <v>20000</v>
      </c>
      <c r="J631" s="58">
        <v>30000</v>
      </c>
      <c r="N631" s="71"/>
      <c r="O631" s="231"/>
      <c r="P631" s="231"/>
      <c r="Q631" s="231"/>
    </row>
    <row r="632" spans="2:17" ht="15">
      <c r="B632" s="55" t="s">
        <v>52</v>
      </c>
      <c r="C632" s="55"/>
      <c r="D632" s="55"/>
      <c r="E632" s="79" t="s">
        <v>53</v>
      </c>
      <c r="F632" s="57">
        <v>0</v>
      </c>
      <c r="G632" s="58">
        <v>9500</v>
      </c>
      <c r="H632" s="57">
        <f t="shared" si="14"/>
        <v>10500</v>
      </c>
      <c r="I632" s="58">
        <v>20000</v>
      </c>
      <c r="J632" s="58">
        <v>30000</v>
      </c>
      <c r="N632" s="71"/>
      <c r="O632" s="231"/>
      <c r="P632" s="231"/>
      <c r="Q632" s="231"/>
    </row>
    <row r="633" spans="2:17" ht="15">
      <c r="B633" s="55" t="s">
        <v>54</v>
      </c>
      <c r="C633" s="55"/>
      <c r="D633" s="55"/>
      <c r="E633" s="79" t="s">
        <v>55</v>
      </c>
      <c r="F633" s="57">
        <v>0</v>
      </c>
      <c r="G633" s="58">
        <v>9840</v>
      </c>
      <c r="H633" s="57">
        <f t="shared" si="14"/>
        <v>10160</v>
      </c>
      <c r="I633" s="58">
        <v>20000</v>
      </c>
      <c r="J633" s="58">
        <v>10000</v>
      </c>
      <c r="N633" s="71"/>
      <c r="O633" s="231"/>
      <c r="P633" s="231"/>
      <c r="Q633" s="231"/>
    </row>
    <row r="634" spans="2:17" ht="15">
      <c r="B634" s="55" t="s">
        <v>233</v>
      </c>
      <c r="C634" s="55"/>
      <c r="D634" s="55"/>
      <c r="E634" s="79" t="s">
        <v>61</v>
      </c>
      <c r="F634" s="57">
        <v>0</v>
      </c>
      <c r="G634" s="58">
        <v>0</v>
      </c>
      <c r="H634" s="57">
        <f t="shared" si="14"/>
        <v>5000</v>
      </c>
      <c r="I634" s="58">
        <v>5000</v>
      </c>
      <c r="J634" s="58"/>
      <c r="N634" s="71"/>
      <c r="O634" s="231"/>
      <c r="P634" s="231"/>
      <c r="Q634" s="231"/>
    </row>
    <row r="635" spans="2:17" ht="15">
      <c r="B635" s="55" t="s">
        <v>163</v>
      </c>
      <c r="C635" s="55"/>
      <c r="D635" s="55"/>
      <c r="E635" s="79" t="s">
        <v>65</v>
      </c>
      <c r="F635" s="57">
        <v>4500</v>
      </c>
      <c r="G635" s="58">
        <v>3000</v>
      </c>
      <c r="H635" s="57">
        <f t="shared" si="14"/>
        <v>3000</v>
      </c>
      <c r="I635" s="58">
        <v>6000</v>
      </c>
      <c r="J635" s="58">
        <v>6000</v>
      </c>
      <c r="N635" s="71"/>
      <c r="O635" s="231"/>
      <c r="P635" s="231"/>
      <c r="Q635" s="231"/>
    </row>
    <row r="636" spans="2:17" ht="15">
      <c r="B636" s="55" t="s">
        <v>87</v>
      </c>
      <c r="C636" s="55"/>
      <c r="D636" s="55"/>
      <c r="E636" s="79" t="s">
        <v>88</v>
      </c>
      <c r="F636" s="57">
        <v>0</v>
      </c>
      <c r="G636" s="58">
        <v>0</v>
      </c>
      <c r="H636" s="57">
        <f t="shared" si="14"/>
        <v>5000</v>
      </c>
      <c r="I636" s="58">
        <v>5000</v>
      </c>
      <c r="J636" s="58"/>
      <c r="N636" s="71"/>
      <c r="O636" s="231"/>
      <c r="P636" s="231"/>
      <c r="Q636" s="231"/>
    </row>
    <row r="637" spans="2:17" ht="15">
      <c r="B637" s="55"/>
      <c r="C637" s="55"/>
      <c r="D637" s="55"/>
      <c r="E637" s="221"/>
      <c r="F637" s="57"/>
      <c r="G637" s="58"/>
      <c r="H637" s="57"/>
      <c r="I637" s="58"/>
      <c r="J637" s="58"/>
      <c r="N637" s="71"/>
      <c r="O637" s="231"/>
      <c r="P637" s="231"/>
      <c r="Q637" s="231"/>
    </row>
    <row r="638" spans="2:17" ht="15">
      <c r="B638" s="239" t="s">
        <v>194</v>
      </c>
      <c r="C638" s="74"/>
      <c r="D638" s="74"/>
      <c r="E638" s="142" t="s">
        <v>240</v>
      </c>
      <c r="F638" s="53">
        <f>SUM(F639:F641)</f>
        <v>0</v>
      </c>
      <c r="G638" s="53">
        <f>SUM(G639:G641)</f>
        <v>0</v>
      </c>
      <c r="H638" s="53">
        <f>SUM(H639:H641)</f>
        <v>0</v>
      </c>
      <c r="I638" s="53">
        <f>SUM(I639:I641)</f>
        <v>0</v>
      </c>
      <c r="J638" s="54">
        <f>SUM(J639:J641)</f>
        <v>0</v>
      </c>
      <c r="N638" s="71"/>
      <c r="O638" s="231"/>
      <c r="P638" s="231"/>
      <c r="Q638" s="231"/>
    </row>
    <row r="639" spans="2:17" ht="15">
      <c r="B639" s="55"/>
      <c r="C639" s="241"/>
      <c r="D639" s="241"/>
      <c r="E639" s="57"/>
      <c r="F639" s="237"/>
      <c r="G639" s="238"/>
      <c r="H639" s="237"/>
      <c r="I639" s="58"/>
      <c r="J639" s="58"/>
      <c r="N639" s="71"/>
      <c r="O639" s="231"/>
      <c r="P639" s="231"/>
      <c r="Q639" s="231"/>
    </row>
    <row r="640" spans="2:17" ht="15">
      <c r="B640" s="88"/>
      <c r="C640" s="267"/>
      <c r="D640" s="267"/>
      <c r="E640" s="57"/>
      <c r="F640" s="57">
        <v>0</v>
      </c>
      <c r="G640" s="58">
        <v>0</v>
      </c>
      <c r="H640" s="57">
        <f>SUM(I640-G640)</f>
        <v>0</v>
      </c>
      <c r="I640" s="58"/>
      <c r="J640" s="58"/>
      <c r="N640" s="71"/>
      <c r="O640" s="231"/>
      <c r="P640" s="231"/>
      <c r="Q640" s="231"/>
    </row>
    <row r="641" spans="2:17" ht="15">
      <c r="B641" s="88"/>
      <c r="C641" s="267"/>
      <c r="D641" s="267"/>
      <c r="E641" s="57"/>
      <c r="F641" s="57"/>
      <c r="G641" s="58"/>
      <c r="H641" s="57"/>
      <c r="I641" s="58"/>
      <c r="J641" s="58"/>
      <c r="N641" s="71"/>
      <c r="O641" s="231"/>
      <c r="P641" s="231"/>
      <c r="Q641" s="231"/>
    </row>
    <row r="642" spans="2:17" ht="15">
      <c r="B642" s="88"/>
      <c r="C642" s="89"/>
      <c r="D642" s="145" t="s">
        <v>220</v>
      </c>
      <c r="E642" s="53"/>
      <c r="F642" s="53">
        <f>SUM(F610+F629+F638)</f>
        <v>1183738.03</v>
      </c>
      <c r="G642" s="53">
        <f>SUM(G610+G629+G638)</f>
        <v>643917.52</v>
      </c>
      <c r="H642" s="53">
        <f>SUM(H610+H629+H638)</f>
        <v>651317.12000000011</v>
      </c>
      <c r="I642" s="54">
        <f>SUM(I610+I629+I638)</f>
        <v>1295234.6400000001</v>
      </c>
      <c r="J642" s="54">
        <f>SUM(J610+J629+J638)</f>
        <v>1333332.94</v>
      </c>
      <c r="N642" s="71"/>
      <c r="O642" s="231"/>
      <c r="P642" s="231"/>
      <c r="Q642" s="231"/>
    </row>
    <row r="643" spans="2:17" ht="15">
      <c r="B643" s="74"/>
      <c r="C643" s="74"/>
      <c r="D643" s="74"/>
      <c r="E643" s="104"/>
      <c r="F643" s="104"/>
      <c r="G643" s="105"/>
      <c r="H643" s="104"/>
      <c r="I643" s="105"/>
      <c r="J643" s="105"/>
      <c r="N643" s="71"/>
      <c r="O643" s="231"/>
      <c r="P643" s="231"/>
      <c r="Q643" s="231"/>
    </row>
    <row r="644" spans="2:17" ht="15">
      <c r="B644" s="74"/>
      <c r="C644" s="74"/>
      <c r="D644" s="74"/>
      <c r="E644" s="104"/>
      <c r="F644" s="104"/>
      <c r="G644" s="105"/>
      <c r="H644" s="104"/>
      <c r="I644" s="105"/>
      <c r="J644" s="105"/>
      <c r="N644" s="71"/>
      <c r="O644" s="231"/>
      <c r="P644" s="231"/>
      <c r="Q644" s="231"/>
    </row>
    <row r="645" spans="2:17" ht="15">
      <c r="B645" s="74"/>
      <c r="C645" s="74"/>
      <c r="D645" s="74"/>
      <c r="E645" s="104"/>
      <c r="F645" s="104"/>
      <c r="G645" s="105"/>
      <c r="H645" s="104"/>
      <c r="I645" s="105"/>
      <c r="J645" s="105"/>
      <c r="N645" s="71"/>
      <c r="O645" s="231"/>
      <c r="P645" s="231"/>
      <c r="Q645" s="231"/>
    </row>
    <row r="646" spans="2:17" ht="15">
      <c r="B646" s="74"/>
      <c r="C646" s="74"/>
      <c r="D646" s="74" t="s">
        <v>221</v>
      </c>
      <c r="E646" s="104"/>
      <c r="F646" s="104" t="s">
        <v>222</v>
      </c>
      <c r="G646" s="102"/>
      <c r="H646" s="104" t="s">
        <v>223</v>
      </c>
      <c r="I646" s="105"/>
      <c r="J646" s="102"/>
      <c r="N646" s="71"/>
      <c r="O646" s="231"/>
      <c r="P646" s="231"/>
      <c r="Q646" s="231"/>
    </row>
    <row r="647" spans="2:17" ht="15">
      <c r="B647" s="74"/>
      <c r="C647" s="74"/>
      <c r="D647" s="106"/>
      <c r="E647" s="101"/>
      <c r="F647" s="101"/>
      <c r="G647" s="102"/>
      <c r="H647" s="101"/>
      <c r="I647" s="102"/>
      <c r="J647" s="102"/>
      <c r="N647" s="71"/>
      <c r="O647" s="231"/>
      <c r="P647" s="231"/>
      <c r="Q647" s="231"/>
    </row>
    <row r="648" spans="2:17" ht="15">
      <c r="B648" s="74"/>
      <c r="C648" s="74"/>
      <c r="D648" s="74"/>
      <c r="E648" s="104"/>
      <c r="F648" s="104"/>
      <c r="G648" s="105"/>
      <c r="H648" s="104"/>
      <c r="I648" s="105"/>
      <c r="J648" s="105"/>
      <c r="N648" s="71"/>
      <c r="O648" s="231"/>
      <c r="P648" s="231"/>
      <c r="Q648" s="231"/>
    </row>
    <row r="649" spans="2:17" ht="15">
      <c r="B649" s="74"/>
      <c r="C649" s="74"/>
      <c r="D649" s="35" t="s">
        <v>569</v>
      </c>
      <c r="E649" s="107"/>
      <c r="F649" s="107" t="s">
        <v>561</v>
      </c>
      <c r="G649" s="149"/>
      <c r="H649" s="550" t="s">
        <v>559</v>
      </c>
      <c r="I649" s="550"/>
      <c r="J649" s="550"/>
      <c r="N649" s="71"/>
      <c r="O649" s="231"/>
      <c r="P649" s="231"/>
      <c r="Q649" s="231"/>
    </row>
    <row r="650" spans="2:17" ht="15">
      <c r="B650" s="74"/>
      <c r="C650" s="74"/>
      <c r="D650" s="100" t="s">
        <v>289</v>
      </c>
      <c r="E650" s="34"/>
      <c r="F650" s="34" t="s">
        <v>225</v>
      </c>
      <c r="G650" s="109"/>
      <c r="H650" s="109" t="s">
        <v>226</v>
      </c>
      <c r="I650" s="34"/>
      <c r="J650" s="34"/>
      <c r="N650" s="71"/>
      <c r="O650" s="231"/>
      <c r="P650" s="231"/>
      <c r="Q650" s="231"/>
    </row>
    <row r="651" spans="2:17">
      <c r="B651" s="74"/>
      <c r="C651" s="74"/>
      <c r="D651" s="74"/>
      <c r="E651" s="104"/>
      <c r="F651" s="104"/>
      <c r="G651" s="105"/>
      <c r="H651" s="104"/>
      <c r="I651" s="105"/>
      <c r="J651" s="105"/>
      <c r="N651" s="83"/>
      <c r="O651" s="103"/>
      <c r="P651" s="103"/>
      <c r="Q651" s="103"/>
    </row>
    <row r="652" spans="2:17">
      <c r="B652" s="74"/>
      <c r="C652" s="74"/>
      <c r="D652" s="74"/>
      <c r="E652" s="104"/>
      <c r="F652" s="104"/>
      <c r="G652" s="105"/>
      <c r="H652" s="104"/>
      <c r="I652" s="105"/>
      <c r="J652" s="105"/>
      <c r="N652" s="83"/>
      <c r="O652" s="103"/>
      <c r="P652" s="103"/>
      <c r="Q652" s="103"/>
    </row>
    <row r="653" spans="2:17">
      <c r="B653" s="74"/>
      <c r="C653" s="74"/>
      <c r="D653" s="74"/>
      <c r="E653" s="104"/>
      <c r="F653" s="104"/>
      <c r="G653" s="105"/>
      <c r="H653" s="104"/>
      <c r="I653" s="105"/>
      <c r="J653" s="105"/>
      <c r="N653" s="83"/>
      <c r="O653" s="103"/>
      <c r="P653" s="103"/>
      <c r="Q653" s="103"/>
    </row>
    <row r="654" spans="2:17">
      <c r="B654" s="74"/>
      <c r="C654" s="74"/>
      <c r="D654" s="74"/>
      <c r="E654" s="104"/>
      <c r="F654" s="104"/>
      <c r="G654" s="105"/>
      <c r="H654" s="104"/>
      <c r="I654" s="105"/>
      <c r="J654" s="105"/>
      <c r="N654" s="83"/>
      <c r="O654" s="103"/>
      <c r="P654" s="103"/>
      <c r="Q654" s="103"/>
    </row>
    <row r="655" spans="2:17">
      <c r="B655" s="74"/>
      <c r="C655" s="74"/>
      <c r="D655" s="74"/>
      <c r="E655" s="104"/>
      <c r="F655" s="104"/>
      <c r="G655" s="105"/>
      <c r="H655" s="104"/>
      <c r="I655" s="105"/>
      <c r="J655" s="105"/>
      <c r="N655" s="83"/>
      <c r="O655" s="103"/>
      <c r="P655" s="103"/>
      <c r="Q655" s="103"/>
    </row>
    <row r="656" spans="2:17">
      <c r="B656" s="74"/>
      <c r="C656" s="74"/>
      <c r="D656" s="74"/>
      <c r="E656" s="104"/>
      <c r="F656" s="104"/>
      <c r="G656" s="105"/>
      <c r="H656" s="104"/>
      <c r="I656" s="105"/>
      <c r="J656" s="105"/>
      <c r="N656" s="83"/>
      <c r="O656" s="103"/>
      <c r="P656" s="103"/>
      <c r="Q656" s="103"/>
    </row>
    <row r="657" spans="1:17">
      <c r="B657" s="74"/>
      <c r="C657" s="74"/>
      <c r="D657" s="74"/>
      <c r="E657" s="104"/>
      <c r="F657" s="104"/>
      <c r="G657" s="105"/>
      <c r="H657" s="104"/>
      <c r="I657" s="105"/>
      <c r="J657" s="105"/>
      <c r="N657" s="83"/>
      <c r="O657" s="103"/>
      <c r="P657" s="103"/>
      <c r="Q657" s="103"/>
    </row>
    <row r="658" spans="1:17">
      <c r="B658" s="74"/>
      <c r="C658" s="74"/>
      <c r="D658" s="74"/>
      <c r="E658" s="104"/>
      <c r="F658" s="104"/>
      <c r="G658" s="105"/>
      <c r="H658" s="104"/>
      <c r="I658" s="105"/>
      <c r="J658" s="105"/>
      <c r="N658" s="83"/>
      <c r="O658" s="103"/>
      <c r="P658" s="103"/>
      <c r="Q658" s="103"/>
    </row>
    <row r="659" spans="1:17">
      <c r="B659" s="74"/>
      <c r="C659" s="74"/>
      <c r="D659" s="74"/>
      <c r="E659" s="104"/>
      <c r="F659" s="104"/>
      <c r="G659" s="105"/>
      <c r="H659" s="104"/>
      <c r="I659" s="105"/>
      <c r="J659" s="105"/>
      <c r="N659" s="83"/>
      <c r="O659" s="103"/>
      <c r="P659" s="103"/>
      <c r="Q659" s="103"/>
    </row>
    <row r="660" spans="1:17">
      <c r="B660" s="74"/>
      <c r="C660" s="74"/>
      <c r="D660" s="74"/>
      <c r="E660" s="104"/>
      <c r="F660" s="104"/>
      <c r="G660" s="105"/>
      <c r="H660" s="104"/>
      <c r="I660" s="105"/>
      <c r="J660" s="105"/>
      <c r="N660" s="83"/>
      <c r="O660" s="103"/>
      <c r="P660" s="103"/>
      <c r="Q660" s="103"/>
    </row>
    <row r="661" spans="1:17">
      <c r="B661" s="74"/>
      <c r="C661" s="74"/>
      <c r="D661" s="74"/>
      <c r="E661" s="104"/>
      <c r="F661" s="104"/>
      <c r="G661" s="105"/>
      <c r="H661" s="104"/>
      <c r="I661" s="105"/>
      <c r="J661" s="105"/>
      <c r="N661" s="83"/>
      <c r="O661" s="103"/>
      <c r="P661" s="103"/>
      <c r="Q661" s="103"/>
    </row>
    <row r="662" spans="1:17" ht="15">
      <c r="B662" s="74"/>
      <c r="C662" s="74"/>
      <c r="D662" s="74"/>
      <c r="E662" s="104"/>
      <c r="F662" s="104"/>
      <c r="G662" s="105"/>
      <c r="H662" s="104"/>
      <c r="I662" s="105"/>
      <c r="J662" s="268">
        <v>10</v>
      </c>
      <c r="M662" s="64"/>
      <c r="N662" s="269"/>
      <c r="O662" s="270"/>
      <c r="P662" s="270"/>
      <c r="Q662" s="270"/>
    </row>
    <row r="663" spans="1:17" ht="15">
      <c r="A663" s="536" t="s">
        <v>143</v>
      </c>
      <c r="B663" s="536"/>
      <c r="C663" s="536"/>
      <c r="D663" s="536"/>
      <c r="E663" s="536"/>
      <c r="F663" s="536"/>
      <c r="G663" s="536"/>
      <c r="H663" s="536"/>
      <c r="I663" s="536"/>
      <c r="J663" s="536"/>
      <c r="M663" s="64"/>
      <c r="N663" s="269"/>
      <c r="O663" s="270"/>
      <c r="P663" s="270"/>
      <c r="Q663" s="270"/>
    </row>
    <row r="664" spans="1:17" ht="15">
      <c r="A664" s="152"/>
      <c r="B664" s="74"/>
      <c r="C664" s="74"/>
      <c r="D664" s="74"/>
      <c r="E664" s="34"/>
      <c r="F664" s="34"/>
      <c r="G664" s="34"/>
      <c r="H664" s="34"/>
      <c r="I664" s="34"/>
      <c r="J664" s="34"/>
      <c r="M664" s="64"/>
      <c r="N664" s="269"/>
      <c r="O664" s="270"/>
      <c r="P664" s="270"/>
      <c r="Q664" s="270"/>
    </row>
    <row r="665" spans="1:17" ht="15">
      <c r="A665" s="32" t="s">
        <v>290</v>
      </c>
      <c r="B665" s="33"/>
      <c r="C665" s="33"/>
      <c r="D665" s="33"/>
      <c r="E665" s="34"/>
      <c r="F665" s="34"/>
      <c r="G665" s="34"/>
      <c r="H665" s="34"/>
      <c r="I665" s="34"/>
      <c r="J665" s="109"/>
      <c r="M665" s="64"/>
      <c r="N665" s="269"/>
      <c r="O665" s="270"/>
      <c r="P665" s="270"/>
      <c r="Q665" s="270"/>
    </row>
    <row r="666" spans="1:17" ht="15">
      <c r="A666" s="32"/>
      <c r="B666" s="33"/>
      <c r="C666" s="33"/>
      <c r="D666" s="33"/>
      <c r="E666" s="34"/>
      <c r="F666" s="34"/>
      <c r="G666" s="34"/>
      <c r="H666" s="34"/>
      <c r="I666" s="34"/>
      <c r="J666" s="109"/>
      <c r="M666" s="64"/>
      <c r="N666" s="269"/>
      <c r="O666" s="270"/>
      <c r="P666" s="270"/>
      <c r="Q666" s="270"/>
    </row>
    <row r="667" spans="1:17" ht="18.600000000000001" customHeight="1">
      <c r="B667" s="551" t="s">
        <v>145</v>
      </c>
      <c r="C667" s="552"/>
      <c r="D667" s="553"/>
      <c r="E667" s="557" t="s">
        <v>146</v>
      </c>
      <c r="F667" s="559" t="s">
        <v>147</v>
      </c>
      <c r="G667" s="561" t="s">
        <v>148</v>
      </c>
      <c r="H667" s="562"/>
      <c r="I667" s="563"/>
      <c r="J667" s="559" t="s">
        <v>149</v>
      </c>
      <c r="M667" s="64"/>
      <c r="N667" s="269"/>
      <c r="O667" s="270"/>
      <c r="P667" s="270"/>
      <c r="Q667" s="270"/>
    </row>
    <row r="668" spans="1:17" ht="38.1" customHeight="1">
      <c r="B668" s="554"/>
      <c r="C668" s="555"/>
      <c r="D668" s="556"/>
      <c r="E668" s="558"/>
      <c r="F668" s="560"/>
      <c r="G668" s="116" t="s">
        <v>150</v>
      </c>
      <c r="H668" s="116" t="s">
        <v>151</v>
      </c>
      <c r="I668" s="117" t="s">
        <v>7</v>
      </c>
      <c r="J668" s="560"/>
      <c r="M668" s="64"/>
      <c r="N668" s="269"/>
      <c r="O668" s="270"/>
      <c r="P668" s="270"/>
      <c r="Q668" s="270"/>
    </row>
    <row r="669" spans="1:17" ht="15">
      <c r="B669" s="153"/>
      <c r="C669" s="154"/>
      <c r="D669" s="155"/>
      <c r="E669" s="271"/>
      <c r="F669" s="213"/>
      <c r="G669" s="213"/>
      <c r="H669" s="213"/>
      <c r="I669" s="213"/>
      <c r="J669" s="266"/>
      <c r="M669" s="64"/>
      <c r="N669" s="269"/>
      <c r="O669" s="270"/>
      <c r="P669" s="270"/>
      <c r="Q669" s="270"/>
    </row>
    <row r="670" spans="1:17" ht="15">
      <c r="B670" s="141" t="s">
        <v>152</v>
      </c>
      <c r="C670" s="74"/>
      <c r="D670" s="217"/>
      <c r="E670" s="256" t="s">
        <v>291</v>
      </c>
      <c r="F670" s="49">
        <f>SUM(F672:F687)</f>
        <v>1492392.6099999999</v>
      </c>
      <c r="G670" s="49">
        <f>SUM(G672:G687)</f>
        <v>922525.32000000007</v>
      </c>
      <c r="H670" s="49">
        <f>SUM(H672:H687)</f>
        <v>1109474.44</v>
      </c>
      <c r="I670" s="49">
        <f>SUM(I672:I687)</f>
        <v>2031999.76</v>
      </c>
      <c r="J670" s="50">
        <f>SUM(J672:J687)</f>
        <v>2106266.0499999998</v>
      </c>
      <c r="M670" s="64"/>
      <c r="N670" s="269"/>
      <c r="O670" s="270"/>
      <c r="P670" s="270"/>
      <c r="Q670" s="270"/>
    </row>
    <row r="671" spans="1:17" ht="15">
      <c r="B671" s="55"/>
      <c r="C671" s="55"/>
      <c r="D671" s="55"/>
      <c r="E671" s="235"/>
      <c r="F671" s="53"/>
      <c r="G671" s="54"/>
      <c r="H671" s="53"/>
      <c r="I671" s="54"/>
      <c r="J671" s="54"/>
      <c r="M671" s="64"/>
      <c r="N671" s="269"/>
      <c r="O671" s="270"/>
      <c r="P671" s="270"/>
      <c r="Q671" s="270"/>
    </row>
    <row r="672" spans="1:17" ht="15">
      <c r="B672" s="55" t="s">
        <v>14</v>
      </c>
      <c r="C672" s="55"/>
      <c r="D672" s="55"/>
      <c r="E672" s="56" t="s">
        <v>15</v>
      </c>
      <c r="F672" s="57">
        <v>878743.86</v>
      </c>
      <c r="G672" s="58">
        <v>592555.11</v>
      </c>
      <c r="H672" s="57">
        <f>SUM(I672-G672)</f>
        <v>709528.89</v>
      </c>
      <c r="I672" s="58">
        <v>1302084</v>
      </c>
      <c r="J672" s="58">
        <v>1383060</v>
      </c>
      <c r="M672" s="64"/>
      <c r="N672" s="269"/>
      <c r="O672" s="270"/>
      <c r="P672" s="270"/>
      <c r="Q672" s="270"/>
    </row>
    <row r="673" spans="2:17" ht="15">
      <c r="B673" s="55" t="s">
        <v>16</v>
      </c>
      <c r="C673" s="55"/>
      <c r="D673" s="55"/>
      <c r="E673" s="56" t="s">
        <v>17</v>
      </c>
      <c r="F673" s="57">
        <v>72000</v>
      </c>
      <c r="G673" s="58">
        <v>42818.18</v>
      </c>
      <c r="H673" s="57">
        <f t="shared" ref="H673:H687" si="15">SUM(I673-G673)</f>
        <v>53181.82</v>
      </c>
      <c r="I673" s="58">
        <v>96000</v>
      </c>
      <c r="J673" s="58">
        <v>96000</v>
      </c>
      <c r="M673" s="64"/>
      <c r="N673" s="269"/>
      <c r="O673" s="270"/>
      <c r="P673" s="270"/>
      <c r="Q673" s="270"/>
    </row>
    <row r="674" spans="2:17" ht="15">
      <c r="B674" s="55" t="s">
        <v>18</v>
      </c>
      <c r="C674" s="55"/>
      <c r="D674" s="55"/>
      <c r="E674" s="56" t="s">
        <v>154</v>
      </c>
      <c r="F674" s="57">
        <v>126000</v>
      </c>
      <c r="G674" s="58">
        <v>63000</v>
      </c>
      <c r="H674" s="57">
        <f t="shared" si="15"/>
        <v>63000</v>
      </c>
      <c r="I674" s="58">
        <v>126000</v>
      </c>
      <c r="J674" s="58">
        <v>126000</v>
      </c>
      <c r="M674" s="64"/>
      <c r="N674" s="269"/>
      <c r="O674" s="270"/>
      <c r="P674" s="270"/>
      <c r="Q674" s="270"/>
    </row>
    <row r="675" spans="2:17" ht="15">
      <c r="B675" s="55" t="s">
        <v>20</v>
      </c>
      <c r="C675" s="55"/>
      <c r="D675" s="55"/>
      <c r="E675" s="56" t="s">
        <v>21</v>
      </c>
      <c r="F675" s="57">
        <v>18000</v>
      </c>
      <c r="G675" s="58">
        <v>18000</v>
      </c>
      <c r="H675" s="57">
        <f t="shared" si="15"/>
        <v>6000</v>
      </c>
      <c r="I675" s="58">
        <v>24000</v>
      </c>
      <c r="J675" s="58">
        <v>24000</v>
      </c>
      <c r="M675" s="64"/>
      <c r="N675" s="269"/>
      <c r="O675" s="270"/>
      <c r="P675" s="270"/>
      <c r="Q675" s="270"/>
    </row>
    <row r="676" spans="2:17" ht="15">
      <c r="B676" s="55" t="s">
        <v>155</v>
      </c>
      <c r="C676" s="55"/>
      <c r="D676" s="55"/>
      <c r="E676" s="79" t="s">
        <v>31</v>
      </c>
      <c r="F676" s="57">
        <v>79660.5</v>
      </c>
      <c r="G676" s="58">
        <v>0</v>
      </c>
      <c r="H676" s="57">
        <f t="shared" si="15"/>
        <v>108507</v>
      </c>
      <c r="I676" s="58">
        <v>108507</v>
      </c>
      <c r="J676" s="58">
        <v>115255</v>
      </c>
      <c r="M676" s="64"/>
      <c r="N676" s="269"/>
      <c r="O676" s="270"/>
      <c r="P676" s="270"/>
      <c r="Q676" s="270"/>
    </row>
    <row r="677" spans="2:17" ht="15">
      <c r="B677" s="55" t="s">
        <v>32</v>
      </c>
      <c r="C677" s="55"/>
      <c r="D677" s="55"/>
      <c r="E677" s="79" t="s">
        <v>33</v>
      </c>
      <c r="F677" s="57">
        <v>15000</v>
      </c>
      <c r="G677" s="58">
        <v>0</v>
      </c>
      <c r="H677" s="57">
        <f t="shared" si="15"/>
        <v>20000</v>
      </c>
      <c r="I677" s="58">
        <v>20000</v>
      </c>
      <c r="J677" s="58">
        <v>20000</v>
      </c>
      <c r="M677" s="64"/>
      <c r="N677" s="269"/>
      <c r="O677" s="270"/>
      <c r="P677" s="270"/>
      <c r="Q677" s="270"/>
    </row>
    <row r="678" spans="2:17" ht="15">
      <c r="B678" s="55" t="s">
        <v>156</v>
      </c>
      <c r="C678" s="55"/>
      <c r="D678" s="55"/>
      <c r="E678" s="79" t="s">
        <v>35</v>
      </c>
      <c r="F678" s="57">
        <v>79660.5</v>
      </c>
      <c r="G678" s="58">
        <v>85960</v>
      </c>
      <c r="H678" s="57">
        <f t="shared" si="15"/>
        <v>22547</v>
      </c>
      <c r="I678" s="58">
        <v>108507</v>
      </c>
      <c r="J678" s="58">
        <v>115255</v>
      </c>
      <c r="M678" s="64"/>
      <c r="N678" s="269"/>
      <c r="O678" s="270"/>
      <c r="P678" s="270"/>
      <c r="Q678" s="270"/>
    </row>
    <row r="679" spans="2:17" ht="15">
      <c r="B679" s="55" t="s">
        <v>229</v>
      </c>
      <c r="C679" s="55"/>
      <c r="D679" s="55"/>
      <c r="E679" s="79" t="s">
        <v>35</v>
      </c>
      <c r="F679" s="57">
        <v>15000</v>
      </c>
      <c r="G679" s="58">
        <v>0</v>
      </c>
      <c r="H679" s="57">
        <f t="shared" si="15"/>
        <v>20000</v>
      </c>
      <c r="I679" s="58">
        <v>20000</v>
      </c>
      <c r="J679" s="58">
        <v>20000</v>
      </c>
      <c r="M679" s="64"/>
      <c r="N679" s="269"/>
      <c r="O679" s="270"/>
      <c r="P679" s="270"/>
      <c r="Q679" s="270"/>
    </row>
    <row r="680" spans="2:17" ht="15">
      <c r="B680" s="55" t="s">
        <v>158</v>
      </c>
      <c r="C680" s="55"/>
      <c r="D680" s="55"/>
      <c r="E680" s="79" t="s">
        <v>38</v>
      </c>
      <c r="F680" s="57">
        <v>106805.65</v>
      </c>
      <c r="G680" s="58">
        <v>70960.31</v>
      </c>
      <c r="H680" s="57">
        <f t="shared" si="15"/>
        <v>85289.76999999999</v>
      </c>
      <c r="I680" s="58">
        <v>156250.07999999999</v>
      </c>
      <c r="J680" s="58">
        <v>165967.20000000001</v>
      </c>
      <c r="M680" s="64"/>
      <c r="N680" s="269"/>
      <c r="O680" s="270"/>
      <c r="P680" s="270"/>
      <c r="Q680" s="270"/>
    </row>
    <row r="681" spans="2:17" ht="15">
      <c r="B681" s="55" t="s">
        <v>39</v>
      </c>
      <c r="C681" s="55"/>
      <c r="D681" s="55"/>
      <c r="E681" s="79" t="s">
        <v>40</v>
      </c>
      <c r="F681" s="57">
        <v>3600</v>
      </c>
      <c r="G681" s="58">
        <v>2200</v>
      </c>
      <c r="H681" s="57">
        <f t="shared" si="15"/>
        <v>2600</v>
      </c>
      <c r="I681" s="58">
        <v>4800</v>
      </c>
      <c r="J681" s="58">
        <v>4800</v>
      </c>
      <c r="M681" s="64"/>
      <c r="N681" s="269"/>
      <c r="O681" s="270"/>
      <c r="P681" s="270"/>
      <c r="Q681" s="270"/>
    </row>
    <row r="682" spans="2:17" ht="15">
      <c r="B682" s="55" t="s">
        <v>41</v>
      </c>
      <c r="C682" s="55"/>
      <c r="D682" s="55"/>
      <c r="E682" s="79" t="s">
        <v>42</v>
      </c>
      <c r="F682" s="57">
        <v>13322.1</v>
      </c>
      <c r="G682" s="58">
        <v>9831.7199999999993</v>
      </c>
      <c r="H682" s="57">
        <f t="shared" si="15"/>
        <v>16209.960000000001</v>
      </c>
      <c r="I682" s="58">
        <v>26041.68</v>
      </c>
      <c r="J682" s="58">
        <v>31118.85</v>
      </c>
      <c r="M682" s="64"/>
      <c r="N682" s="269"/>
      <c r="O682" s="270"/>
      <c r="P682" s="270"/>
      <c r="Q682" s="270"/>
    </row>
    <row r="683" spans="2:17" ht="15">
      <c r="B683" s="55" t="s">
        <v>43</v>
      </c>
      <c r="C683" s="55"/>
      <c r="D683" s="55"/>
      <c r="E683" s="79" t="s">
        <v>44</v>
      </c>
      <c r="F683" s="57">
        <v>3600</v>
      </c>
      <c r="G683" s="58">
        <v>2200</v>
      </c>
      <c r="H683" s="57">
        <f t="shared" si="15"/>
        <v>2600</v>
      </c>
      <c r="I683" s="58">
        <v>4800</v>
      </c>
      <c r="J683" s="58">
        <v>4800</v>
      </c>
      <c r="M683" s="64"/>
      <c r="N683" s="269"/>
      <c r="O683" s="270"/>
      <c r="P683" s="270"/>
      <c r="Q683" s="270"/>
    </row>
    <row r="684" spans="2:17" ht="15">
      <c r="B684" s="55" t="s">
        <v>292</v>
      </c>
      <c r="C684" s="55"/>
      <c r="D684" s="55"/>
      <c r="E684" s="79" t="s">
        <v>293</v>
      </c>
      <c r="F684" s="57"/>
      <c r="G684" s="58">
        <v>35000</v>
      </c>
      <c r="H684" s="57">
        <f t="shared" si="15"/>
        <v>0</v>
      </c>
      <c r="I684" s="58">
        <v>35000</v>
      </c>
      <c r="J684" s="58"/>
      <c r="M684" s="64"/>
      <c r="N684" s="269"/>
      <c r="O684" s="270"/>
      <c r="P684" s="270"/>
      <c r="Q684" s="270"/>
    </row>
    <row r="685" spans="2:17" ht="15">
      <c r="B685" s="55" t="s">
        <v>271</v>
      </c>
      <c r="C685" s="55"/>
      <c r="D685" s="55"/>
      <c r="E685" s="56" t="s">
        <v>46</v>
      </c>
      <c r="F685" s="57">
        <v>60000</v>
      </c>
      <c r="G685" s="58"/>
      <c r="H685" s="57">
        <f t="shared" si="15"/>
        <v>0</v>
      </c>
      <c r="I685" s="58"/>
      <c r="J685" s="58"/>
      <c r="M685" s="64"/>
      <c r="N685" s="269"/>
      <c r="O685" s="270"/>
      <c r="P685" s="270"/>
      <c r="Q685" s="270"/>
    </row>
    <row r="686" spans="2:17" ht="15">
      <c r="B686" s="55" t="s">
        <v>161</v>
      </c>
      <c r="C686" s="55"/>
      <c r="D686" s="55"/>
      <c r="E686" s="56" t="s">
        <v>46</v>
      </c>
      <c r="F686" s="57">
        <v>21000</v>
      </c>
      <c r="G686" s="58"/>
      <c r="H686" s="57">
        <f t="shared" si="15"/>
        <v>0</v>
      </c>
      <c r="I686" s="58"/>
      <c r="J686" s="58"/>
      <c r="M686" s="64"/>
      <c r="N686" s="269"/>
      <c r="O686" s="270"/>
      <c r="P686" s="270"/>
      <c r="Q686" s="270"/>
    </row>
    <row r="687" spans="2:17" ht="15">
      <c r="B687" s="55" t="s">
        <v>45</v>
      </c>
      <c r="C687" s="55"/>
      <c r="D687" s="55"/>
      <c r="E687" s="79" t="s">
        <v>46</v>
      </c>
      <c r="F687" s="57">
        <v>0</v>
      </c>
      <c r="G687" s="58"/>
      <c r="H687" s="57">
        <f t="shared" si="15"/>
        <v>10</v>
      </c>
      <c r="I687" s="58">
        <v>10</v>
      </c>
      <c r="J687" s="58">
        <v>10</v>
      </c>
      <c r="M687" s="64"/>
      <c r="N687" s="269"/>
      <c r="O687" s="270"/>
      <c r="P687" s="270"/>
      <c r="Q687" s="270"/>
    </row>
    <row r="688" spans="2:17" ht="15">
      <c r="B688" s="177"/>
      <c r="C688" s="55"/>
      <c r="D688" s="177"/>
      <c r="E688" s="223"/>
      <c r="F688" s="66"/>
      <c r="G688" s="66"/>
      <c r="H688" s="66"/>
      <c r="I688" s="54"/>
      <c r="J688" s="58"/>
      <c r="M688" s="64"/>
      <c r="N688" s="269"/>
      <c r="O688" s="270"/>
      <c r="P688" s="270"/>
      <c r="Q688" s="270"/>
    </row>
    <row r="689" spans="2:17" ht="15">
      <c r="B689" s="153" t="s">
        <v>162</v>
      </c>
      <c r="C689" s="154"/>
      <c r="D689" s="155"/>
      <c r="E689" s="256"/>
      <c r="F689" s="49">
        <f>SUM(F690:F701)</f>
        <v>0</v>
      </c>
      <c r="G689" s="49">
        <f>SUM(G690:G701)</f>
        <v>125657.28</v>
      </c>
      <c r="H689" s="49">
        <f>SUM(H690:H701)</f>
        <v>124142.72</v>
      </c>
      <c r="I689" s="49">
        <f>SUM(I690:I701)</f>
        <v>249800</v>
      </c>
      <c r="J689" s="49">
        <f>SUM(J690:J701)</f>
        <v>298800</v>
      </c>
      <c r="M689" s="64"/>
      <c r="N689" s="269"/>
      <c r="O689" s="270"/>
      <c r="P689" s="270"/>
      <c r="Q689" s="270"/>
    </row>
    <row r="690" spans="2:17" ht="15">
      <c r="B690" s="55"/>
      <c r="C690" s="55"/>
      <c r="D690" s="55"/>
      <c r="E690" s="235"/>
      <c r="F690" s="53"/>
      <c r="G690" s="54"/>
      <c r="H690" s="53"/>
      <c r="I690" s="54"/>
      <c r="J690" s="54"/>
      <c r="M690" s="64"/>
      <c r="N690" s="269"/>
      <c r="O690" s="270"/>
      <c r="P690" s="270"/>
      <c r="Q690" s="270"/>
    </row>
    <row r="691" spans="2:17" ht="15">
      <c r="B691" s="55" t="s">
        <v>50</v>
      </c>
      <c r="C691" s="55"/>
      <c r="D691" s="55"/>
      <c r="E691" s="79" t="s">
        <v>51</v>
      </c>
      <c r="F691" s="57"/>
      <c r="G691" s="58">
        <v>51140</v>
      </c>
      <c r="H691" s="57">
        <f>SUM(I691-G691)</f>
        <v>38860</v>
      </c>
      <c r="I691" s="58">
        <v>90000</v>
      </c>
      <c r="J691" s="58">
        <v>94000</v>
      </c>
      <c r="M691" s="64"/>
      <c r="N691" s="269"/>
      <c r="O691" s="270"/>
      <c r="P691" s="270"/>
      <c r="Q691" s="270"/>
    </row>
    <row r="692" spans="2:17" ht="15">
      <c r="B692" s="55" t="s">
        <v>52</v>
      </c>
      <c r="C692" s="55"/>
      <c r="D692" s="55"/>
      <c r="E692" s="79" t="s">
        <v>53</v>
      </c>
      <c r="F692" s="57"/>
      <c r="G692" s="58">
        <v>20000</v>
      </c>
      <c r="H692" s="57">
        <f t="shared" ref="H692:H700" si="16">SUM(I692-G692)</f>
        <v>20000</v>
      </c>
      <c r="I692" s="58">
        <v>40000</v>
      </c>
      <c r="J692" s="58">
        <v>40000</v>
      </c>
      <c r="M692" s="64"/>
      <c r="N692" s="269"/>
      <c r="O692" s="270"/>
      <c r="P692" s="270"/>
      <c r="Q692" s="270"/>
    </row>
    <row r="693" spans="2:17" ht="15">
      <c r="B693" s="55" t="s">
        <v>54</v>
      </c>
      <c r="C693" s="55"/>
      <c r="D693" s="55"/>
      <c r="E693" s="79" t="s">
        <v>55</v>
      </c>
      <c r="F693" s="57"/>
      <c r="G693" s="58">
        <v>4000</v>
      </c>
      <c r="H693" s="57">
        <f t="shared" si="16"/>
        <v>6000</v>
      </c>
      <c r="I693" s="58">
        <v>10000</v>
      </c>
      <c r="J693" s="58">
        <v>60000</v>
      </c>
      <c r="M693" s="64"/>
      <c r="N693" s="269"/>
      <c r="O693" s="270"/>
      <c r="P693" s="270"/>
      <c r="Q693" s="270"/>
    </row>
    <row r="694" spans="2:17" ht="15">
      <c r="B694" s="55" t="s">
        <v>234</v>
      </c>
      <c r="C694" s="55"/>
      <c r="D694" s="55"/>
      <c r="E694" s="79" t="s">
        <v>57</v>
      </c>
      <c r="F694" s="57"/>
      <c r="G694" s="58">
        <v>25000</v>
      </c>
      <c r="H694" s="57">
        <f t="shared" si="16"/>
        <v>5000</v>
      </c>
      <c r="I694" s="58">
        <v>30000</v>
      </c>
      <c r="J694" s="58">
        <v>74000</v>
      </c>
      <c r="M694" s="64"/>
      <c r="N694" s="269"/>
      <c r="O694" s="270"/>
      <c r="P694" s="270"/>
      <c r="Q694" s="270"/>
    </row>
    <row r="695" spans="2:17" ht="15">
      <c r="B695" s="55" t="s">
        <v>279</v>
      </c>
      <c r="C695" s="55"/>
      <c r="D695" s="55"/>
      <c r="E695" s="79" t="s">
        <v>61</v>
      </c>
      <c r="F695" s="57"/>
      <c r="G695" s="58">
        <v>3900</v>
      </c>
      <c r="H695" s="57">
        <f t="shared" si="16"/>
        <v>6100</v>
      </c>
      <c r="I695" s="58">
        <v>10000</v>
      </c>
      <c r="J695" s="58">
        <v>4000</v>
      </c>
      <c r="M695" s="64"/>
      <c r="N695" s="269"/>
      <c r="O695" s="270"/>
      <c r="P695" s="270"/>
      <c r="Q695" s="270"/>
    </row>
    <row r="696" spans="2:17" ht="15">
      <c r="B696" s="55" t="s">
        <v>66</v>
      </c>
      <c r="C696" s="55"/>
      <c r="D696" s="55"/>
      <c r="E696" s="79" t="s">
        <v>67</v>
      </c>
      <c r="F696" s="57"/>
      <c r="G696" s="58">
        <v>0</v>
      </c>
      <c r="H696" s="57">
        <f t="shared" si="16"/>
        <v>5000</v>
      </c>
      <c r="I696" s="58">
        <v>5000</v>
      </c>
      <c r="J696" s="58"/>
      <c r="M696" s="64"/>
      <c r="N696" s="269"/>
      <c r="O696" s="270"/>
      <c r="P696" s="270"/>
      <c r="Q696" s="270"/>
    </row>
    <row r="697" spans="2:17" ht="15">
      <c r="B697" s="55" t="s">
        <v>163</v>
      </c>
      <c r="C697" s="55"/>
      <c r="D697" s="55"/>
      <c r="E697" s="79" t="s">
        <v>65</v>
      </c>
      <c r="F697" s="57"/>
      <c r="G697" s="58">
        <v>6600</v>
      </c>
      <c r="H697" s="57">
        <f t="shared" si="16"/>
        <v>10200</v>
      </c>
      <c r="I697" s="58">
        <v>16800</v>
      </c>
      <c r="J697" s="58">
        <v>16800</v>
      </c>
      <c r="M697" s="64"/>
      <c r="N697" s="269"/>
      <c r="O697" s="270"/>
      <c r="P697" s="270"/>
      <c r="Q697" s="270"/>
    </row>
    <row r="698" spans="2:17" ht="15">
      <c r="B698" s="55" t="s">
        <v>68</v>
      </c>
      <c r="C698" s="55"/>
      <c r="D698" s="55"/>
      <c r="E698" s="79" t="s">
        <v>69</v>
      </c>
      <c r="F698" s="57"/>
      <c r="G698" s="58">
        <v>0</v>
      </c>
      <c r="H698" s="57">
        <f t="shared" si="16"/>
        <v>18000</v>
      </c>
      <c r="I698" s="58">
        <v>18000</v>
      </c>
      <c r="J698" s="58"/>
      <c r="M698" s="64"/>
      <c r="N698" s="269"/>
      <c r="O698" s="270"/>
      <c r="P698" s="270"/>
      <c r="Q698" s="270"/>
    </row>
    <row r="699" spans="2:17" ht="15" hidden="1">
      <c r="B699" s="55" t="s">
        <v>294</v>
      </c>
      <c r="C699" s="55"/>
      <c r="D699" s="55"/>
      <c r="E699" s="79" t="s">
        <v>73</v>
      </c>
      <c r="F699" s="57"/>
      <c r="G699" s="58"/>
      <c r="H699" s="57">
        <f t="shared" si="16"/>
        <v>0</v>
      </c>
      <c r="I699" s="58"/>
      <c r="J699" s="58"/>
      <c r="M699" s="64"/>
      <c r="N699" s="269"/>
      <c r="O699" s="270"/>
      <c r="P699" s="270"/>
      <c r="Q699" s="270"/>
    </row>
    <row r="700" spans="2:17" ht="15">
      <c r="B700" s="55" t="s">
        <v>87</v>
      </c>
      <c r="C700" s="55"/>
      <c r="D700" s="55"/>
      <c r="E700" s="79" t="s">
        <v>88</v>
      </c>
      <c r="F700" s="57"/>
      <c r="G700" s="58">
        <v>15017.28</v>
      </c>
      <c r="H700" s="57">
        <f t="shared" si="16"/>
        <v>14982.72</v>
      </c>
      <c r="I700" s="58">
        <v>30000</v>
      </c>
      <c r="J700" s="58">
        <v>10000</v>
      </c>
      <c r="M700" s="64"/>
      <c r="N700" s="269"/>
      <c r="O700" s="270"/>
      <c r="P700" s="270"/>
      <c r="Q700" s="270"/>
    </row>
    <row r="701" spans="2:17" ht="15">
      <c r="B701" s="55"/>
      <c r="C701" s="55"/>
      <c r="D701" s="55"/>
      <c r="E701" s="221"/>
      <c r="F701" s="57"/>
      <c r="G701" s="58"/>
      <c r="H701" s="57"/>
      <c r="I701" s="58"/>
      <c r="J701" s="58"/>
      <c r="M701" s="64"/>
      <c r="N701" s="269"/>
      <c r="O701" s="270"/>
      <c r="P701" s="270"/>
      <c r="Q701" s="270"/>
    </row>
    <row r="702" spans="2:17" ht="15">
      <c r="B702" s="141" t="s">
        <v>194</v>
      </c>
      <c r="C702" s="74"/>
      <c r="D702" s="100"/>
      <c r="E702" s="142" t="s">
        <v>240</v>
      </c>
      <c r="F702" s="272">
        <f>SUM(F703:F706)</f>
        <v>0</v>
      </c>
      <c r="G702" s="272">
        <f>SUM(G703:G706)</f>
        <v>0</v>
      </c>
      <c r="H702" s="272">
        <f>SUM(H703:H706)</f>
        <v>70000</v>
      </c>
      <c r="I702" s="272">
        <f>SUM(I703:I706)</f>
        <v>70000</v>
      </c>
      <c r="J702" s="272">
        <f>SUM(J703:J706)</f>
        <v>30000</v>
      </c>
      <c r="M702" s="64"/>
      <c r="N702" s="269"/>
      <c r="O702" s="270"/>
      <c r="P702" s="270"/>
      <c r="Q702" s="270"/>
    </row>
    <row r="703" spans="2:17" ht="15">
      <c r="B703" s="55"/>
      <c r="C703" s="55"/>
      <c r="D703" s="177"/>
      <c r="E703" s="122"/>
      <c r="F703" s="126"/>
      <c r="G703" s="122"/>
      <c r="H703" s="57"/>
      <c r="I703" s="122"/>
      <c r="J703" s="126"/>
      <c r="M703" s="64"/>
      <c r="N703" s="269"/>
      <c r="O703" s="270"/>
      <c r="P703" s="270"/>
      <c r="Q703" s="270"/>
    </row>
    <row r="704" spans="2:17" ht="15">
      <c r="B704" s="88" t="s">
        <v>241</v>
      </c>
      <c r="C704" s="89"/>
      <c r="D704" s="273"/>
      <c r="E704" s="79" t="s">
        <v>196</v>
      </c>
      <c r="F704" s="126"/>
      <c r="G704" s="122"/>
      <c r="H704" s="57"/>
      <c r="I704" s="122"/>
      <c r="J704" s="126">
        <v>30000</v>
      </c>
      <c r="M704" s="64"/>
      <c r="N704" s="269"/>
      <c r="O704" s="270"/>
      <c r="P704" s="270"/>
      <c r="Q704" s="270"/>
    </row>
    <row r="705" spans="2:17" ht="15">
      <c r="B705" s="88" t="s">
        <v>199</v>
      </c>
      <c r="C705" s="89"/>
      <c r="D705" s="273"/>
      <c r="E705" s="79" t="s">
        <v>200</v>
      </c>
      <c r="F705" s="126"/>
      <c r="G705" s="126">
        <v>0</v>
      </c>
      <c r="H705" s="57">
        <f>SUM(I705-G705)</f>
        <v>50000</v>
      </c>
      <c r="I705" s="126">
        <v>50000</v>
      </c>
      <c r="J705" s="126"/>
      <c r="M705" s="64"/>
      <c r="N705" s="269"/>
      <c r="O705" s="270"/>
      <c r="P705" s="270"/>
      <c r="Q705" s="270"/>
    </row>
    <row r="706" spans="2:17" ht="15">
      <c r="B706" s="88" t="s">
        <v>295</v>
      </c>
      <c r="C706" s="89"/>
      <c r="D706" s="273"/>
      <c r="E706" s="79" t="s">
        <v>196</v>
      </c>
      <c r="F706" s="126"/>
      <c r="G706" s="126">
        <v>0</v>
      </c>
      <c r="H706" s="57">
        <f>SUM(I706-G706)</f>
        <v>20000</v>
      </c>
      <c r="I706" s="126">
        <v>20000</v>
      </c>
      <c r="J706" s="126"/>
      <c r="M706" s="64"/>
      <c r="N706" s="269"/>
      <c r="O706" s="270"/>
      <c r="P706" s="270"/>
      <c r="Q706" s="270"/>
    </row>
    <row r="707" spans="2:17" ht="15.75" customHeight="1">
      <c r="B707" s="88"/>
      <c r="C707" s="89"/>
      <c r="D707" s="145" t="s">
        <v>220</v>
      </c>
      <c r="E707" s="274"/>
      <c r="F707" s="275">
        <f>SUM(F670+F689+F702)</f>
        <v>1492392.6099999999</v>
      </c>
      <c r="G707" s="275">
        <f>SUM(G670+G689+G702)</f>
        <v>1048182.6000000001</v>
      </c>
      <c r="H707" s="275">
        <f>SUM(H670+H689+H702)</f>
        <v>1303617.1599999999</v>
      </c>
      <c r="I707" s="275">
        <f>SUM(I670+I689+I702)</f>
        <v>2351799.7599999998</v>
      </c>
      <c r="J707" s="276">
        <f>SUM(J670+J689+J702)</f>
        <v>2435066.0499999998</v>
      </c>
      <c r="M707" s="64"/>
      <c r="N707" s="269"/>
      <c r="O707" s="270"/>
      <c r="P707" s="270"/>
      <c r="Q707" s="270"/>
    </row>
    <row r="708" spans="2:17" ht="15">
      <c r="B708" s="74"/>
      <c r="C708" s="74"/>
      <c r="D708" s="100"/>
      <c r="E708" s="277"/>
      <c r="F708" s="277"/>
      <c r="G708" s="277"/>
      <c r="H708" s="277"/>
      <c r="I708" s="277"/>
      <c r="J708" s="277"/>
      <c r="M708" s="64"/>
      <c r="N708" s="269"/>
      <c r="O708" s="270"/>
      <c r="P708" s="270"/>
      <c r="Q708" s="270"/>
    </row>
    <row r="709" spans="2:17" ht="15">
      <c r="B709" s="74"/>
      <c r="C709" s="74"/>
      <c r="D709" s="74" t="s">
        <v>221</v>
      </c>
      <c r="E709" s="104"/>
      <c r="F709" s="104" t="s">
        <v>222</v>
      </c>
      <c r="G709" s="102"/>
      <c r="H709" s="104" t="s">
        <v>223</v>
      </c>
      <c r="I709" s="105"/>
      <c r="J709" s="102"/>
      <c r="M709" s="64"/>
      <c r="N709" s="269"/>
      <c r="O709" s="270"/>
      <c r="P709" s="270"/>
      <c r="Q709" s="270"/>
    </row>
    <row r="710" spans="2:17" ht="15">
      <c r="B710" s="74"/>
      <c r="C710" s="74"/>
      <c r="D710" s="106"/>
      <c r="E710" s="101"/>
      <c r="F710" s="101"/>
      <c r="G710" s="102"/>
      <c r="H710" s="101"/>
      <c r="I710" s="102"/>
      <c r="J710" s="102"/>
      <c r="M710" s="64"/>
      <c r="N710" s="269"/>
      <c r="O710" s="270"/>
      <c r="P710" s="270"/>
      <c r="Q710" s="270"/>
    </row>
    <row r="711" spans="2:17" ht="15">
      <c r="B711" s="74"/>
      <c r="C711" s="74"/>
      <c r="D711" s="74"/>
      <c r="E711" s="104"/>
      <c r="F711" s="104"/>
      <c r="G711" s="105"/>
      <c r="H711" s="104"/>
      <c r="I711" s="105"/>
      <c r="J711" s="105"/>
      <c r="M711" s="64"/>
      <c r="N711" s="269"/>
      <c r="O711" s="270"/>
      <c r="P711" s="270"/>
      <c r="Q711" s="270"/>
    </row>
    <row r="712" spans="2:17" ht="15">
      <c r="B712" s="74"/>
      <c r="C712" s="74"/>
      <c r="D712" s="35" t="s">
        <v>570</v>
      </c>
      <c r="E712" s="107"/>
      <c r="F712" s="107" t="s">
        <v>561</v>
      </c>
      <c r="G712" s="149"/>
      <c r="H712" s="550" t="s">
        <v>559</v>
      </c>
      <c r="I712" s="550"/>
      <c r="J712" s="550"/>
      <c r="M712" s="64"/>
      <c r="N712" s="269"/>
      <c r="O712" s="270"/>
      <c r="P712" s="270"/>
      <c r="Q712" s="270"/>
    </row>
    <row r="713" spans="2:17" ht="15">
      <c r="B713" s="74"/>
      <c r="C713" s="74"/>
      <c r="D713" s="100" t="s">
        <v>296</v>
      </c>
      <c r="E713" s="34"/>
      <c r="F713" s="34" t="s">
        <v>225</v>
      </c>
      <c r="G713" s="109"/>
      <c r="H713" s="109" t="s">
        <v>226</v>
      </c>
      <c r="I713" s="34"/>
      <c r="J713" s="34"/>
      <c r="M713" s="64"/>
      <c r="N713" s="269"/>
      <c r="O713" s="270"/>
      <c r="P713" s="270"/>
      <c r="Q713" s="270"/>
    </row>
    <row r="714" spans="2:17" ht="15">
      <c r="B714" s="74"/>
      <c r="C714" s="74"/>
      <c r="D714" s="100"/>
      <c r="E714" s="34"/>
      <c r="F714" s="34"/>
      <c r="G714" s="109"/>
      <c r="H714" s="109"/>
      <c r="I714" s="34"/>
      <c r="J714" s="34"/>
      <c r="M714" s="64"/>
      <c r="N714" s="269"/>
      <c r="O714" s="270"/>
      <c r="P714" s="270"/>
      <c r="Q714" s="270"/>
    </row>
    <row r="715" spans="2:17" ht="15">
      <c r="B715" s="74"/>
      <c r="C715" s="74"/>
      <c r="D715" s="100"/>
      <c r="E715" s="34"/>
      <c r="F715" s="34"/>
      <c r="G715" s="109"/>
      <c r="H715" s="109"/>
      <c r="I715" s="34"/>
      <c r="J715" s="34"/>
      <c r="M715" s="64"/>
      <c r="N715" s="269"/>
      <c r="O715" s="270"/>
      <c r="P715" s="270"/>
      <c r="Q715" s="270"/>
    </row>
    <row r="716" spans="2:17" ht="15">
      <c r="B716" s="74"/>
      <c r="C716" s="74"/>
      <c r="D716" s="100"/>
      <c r="E716" s="34"/>
      <c r="F716" s="34"/>
      <c r="G716" s="109"/>
      <c r="H716" s="109"/>
      <c r="I716" s="34"/>
      <c r="J716" s="34"/>
      <c r="M716" s="64"/>
      <c r="N716" s="269"/>
      <c r="O716" s="270"/>
      <c r="P716" s="270"/>
      <c r="Q716" s="270"/>
    </row>
    <row r="717" spans="2:17" ht="15">
      <c r="B717" s="74"/>
      <c r="C717" s="74"/>
      <c r="D717" s="100"/>
      <c r="E717" s="34"/>
      <c r="F717" s="34"/>
      <c r="G717" s="109"/>
      <c r="H717" s="109"/>
      <c r="I717" s="34"/>
      <c r="J717" s="34"/>
      <c r="M717" s="64"/>
      <c r="N717" s="269"/>
      <c r="O717" s="270"/>
      <c r="P717" s="270"/>
      <c r="Q717" s="270"/>
    </row>
    <row r="718" spans="2:17" ht="15">
      <c r="B718" s="74"/>
      <c r="C718" s="74"/>
      <c r="D718" s="100"/>
      <c r="E718" s="34"/>
      <c r="F718" s="34"/>
      <c r="G718" s="109"/>
      <c r="H718" s="109"/>
      <c r="I718" s="34"/>
      <c r="J718" s="34"/>
      <c r="M718" s="64"/>
      <c r="N718" s="269"/>
      <c r="O718" s="270"/>
      <c r="P718" s="270"/>
      <c r="Q718" s="270"/>
    </row>
    <row r="719" spans="2:17" ht="15">
      <c r="B719" s="74"/>
      <c r="C719" s="74"/>
      <c r="D719" s="100"/>
      <c r="E719" s="34"/>
      <c r="F719" s="34"/>
      <c r="G719" s="109"/>
      <c r="H719" s="109"/>
      <c r="I719" s="34"/>
      <c r="J719" s="34"/>
      <c r="M719" s="64"/>
      <c r="N719" s="269"/>
      <c r="O719" s="270"/>
      <c r="P719" s="270"/>
      <c r="Q719" s="270"/>
    </row>
    <row r="720" spans="2:17" ht="15">
      <c r="B720" s="74"/>
      <c r="C720" s="74"/>
      <c r="D720" s="100"/>
      <c r="E720" s="34"/>
      <c r="F720" s="34"/>
      <c r="G720" s="109"/>
      <c r="H720" s="109"/>
      <c r="I720" s="34"/>
      <c r="J720" s="34"/>
      <c r="M720" s="64"/>
      <c r="N720" s="269"/>
      <c r="O720" s="270"/>
      <c r="P720" s="270"/>
      <c r="Q720" s="270"/>
    </row>
    <row r="721" spans="1:17" ht="15">
      <c r="B721" s="74"/>
      <c r="C721" s="74"/>
      <c r="D721" s="100"/>
      <c r="E721" s="34"/>
      <c r="F721" s="34"/>
      <c r="G721" s="109"/>
      <c r="H721" s="109"/>
      <c r="I721" s="34"/>
      <c r="J721" s="34"/>
      <c r="M721" s="64"/>
      <c r="N721" s="269"/>
      <c r="O721" s="270"/>
      <c r="P721" s="270"/>
      <c r="Q721" s="270"/>
    </row>
    <row r="722" spans="1:17" ht="15">
      <c r="B722" s="74"/>
      <c r="C722" s="74"/>
      <c r="D722" s="100"/>
      <c r="E722" s="34"/>
      <c r="F722" s="34"/>
      <c r="G722" s="109"/>
      <c r="H722" s="109"/>
      <c r="I722" s="34"/>
      <c r="J722" s="34"/>
      <c r="M722" s="64"/>
      <c r="N722" s="269"/>
      <c r="O722" s="270"/>
      <c r="P722" s="270"/>
      <c r="Q722" s="270"/>
    </row>
    <row r="723" spans="1:17" ht="15">
      <c r="B723" s="74"/>
      <c r="C723" s="74"/>
      <c r="D723" s="74"/>
      <c r="E723" s="104"/>
      <c r="F723" s="104"/>
      <c r="G723" s="105"/>
      <c r="H723" s="104"/>
      <c r="I723" s="105"/>
      <c r="J723" s="250">
        <v>11</v>
      </c>
      <c r="M723" s="64"/>
      <c r="N723" s="269"/>
      <c r="O723" s="270"/>
      <c r="P723" s="270"/>
      <c r="Q723" s="270"/>
    </row>
    <row r="724" spans="1:17" ht="15">
      <c r="B724" s="74"/>
      <c r="C724" s="74"/>
      <c r="D724" s="74"/>
      <c r="E724" s="104"/>
      <c r="F724" s="104"/>
      <c r="G724" s="105"/>
      <c r="H724" s="104"/>
      <c r="I724" s="105"/>
      <c r="J724" s="105"/>
      <c r="M724" s="64"/>
      <c r="N724" s="269"/>
      <c r="O724" s="270"/>
      <c r="P724" s="270"/>
      <c r="Q724" s="270"/>
    </row>
    <row r="725" spans="1:17" ht="15">
      <c r="A725" s="536" t="s">
        <v>143</v>
      </c>
      <c r="B725" s="536"/>
      <c r="C725" s="536"/>
      <c r="D725" s="536"/>
      <c r="E725" s="536"/>
      <c r="F725" s="536"/>
      <c r="G725" s="536"/>
      <c r="H725" s="536"/>
      <c r="I725" s="536"/>
      <c r="J725" s="536"/>
      <c r="M725" s="64"/>
      <c r="N725" s="269"/>
      <c r="O725" s="270"/>
      <c r="P725" s="270"/>
      <c r="Q725" s="270"/>
    </row>
    <row r="726" spans="1:17" ht="15">
      <c r="A726" s="152"/>
      <c r="B726" s="33"/>
      <c r="C726" s="33"/>
      <c r="D726" s="33"/>
      <c r="E726" s="212"/>
      <c r="F726" s="212"/>
      <c r="G726" s="212"/>
      <c r="H726" s="212"/>
      <c r="I726" s="212"/>
      <c r="J726" s="212"/>
      <c r="M726" s="64"/>
      <c r="N726" s="269"/>
      <c r="O726" s="270"/>
      <c r="P726" s="270"/>
      <c r="Q726" s="270"/>
    </row>
    <row r="727" spans="1:17" ht="15">
      <c r="A727" s="32"/>
      <c r="B727" s="33"/>
      <c r="C727" s="33"/>
      <c r="D727" s="33"/>
      <c r="E727" s="278"/>
      <c r="F727" s="278"/>
      <c r="G727" s="278"/>
      <c r="H727" s="278"/>
      <c r="I727" s="279"/>
      <c r="J727" s="279"/>
      <c r="M727" s="64"/>
      <c r="N727" s="269"/>
      <c r="O727" s="270"/>
      <c r="P727" s="270"/>
      <c r="Q727" s="270"/>
    </row>
    <row r="728" spans="1:17" ht="15">
      <c r="A728" s="32" t="s">
        <v>297</v>
      </c>
      <c r="B728" s="33"/>
      <c r="C728" s="33"/>
      <c r="D728" s="33"/>
      <c r="E728" s="34"/>
      <c r="F728" s="34"/>
      <c r="G728" s="34"/>
      <c r="H728" s="34"/>
      <c r="I728" s="34"/>
      <c r="J728" s="109"/>
      <c r="M728" s="64"/>
      <c r="N728" s="269"/>
      <c r="O728" s="270"/>
      <c r="P728" s="270"/>
      <c r="Q728" s="270"/>
    </row>
    <row r="729" spans="1:17" ht="15">
      <c r="A729" s="32"/>
      <c r="B729" s="33"/>
      <c r="C729" s="33"/>
      <c r="D729" s="33"/>
      <c r="E729" s="34"/>
      <c r="F729" s="34"/>
      <c r="G729" s="34"/>
      <c r="H729" s="34"/>
      <c r="I729" s="34"/>
      <c r="J729" s="109"/>
      <c r="M729" s="64"/>
      <c r="N729" s="269"/>
      <c r="O729" s="270"/>
      <c r="P729" s="270"/>
      <c r="Q729" s="270"/>
    </row>
    <row r="730" spans="1:17" ht="15" customHeight="1">
      <c r="B730" s="551" t="s">
        <v>145</v>
      </c>
      <c r="C730" s="552"/>
      <c r="D730" s="553"/>
      <c r="E730" s="557" t="s">
        <v>146</v>
      </c>
      <c r="F730" s="559" t="s">
        <v>147</v>
      </c>
      <c r="G730" s="561" t="s">
        <v>148</v>
      </c>
      <c r="H730" s="562"/>
      <c r="I730" s="563"/>
      <c r="J730" s="559" t="s">
        <v>149</v>
      </c>
      <c r="M730" s="64"/>
      <c r="N730" s="269"/>
      <c r="O730" s="270"/>
      <c r="P730" s="270"/>
      <c r="Q730" s="270"/>
    </row>
    <row r="731" spans="1:17" ht="36.75" customHeight="1">
      <c r="B731" s="554"/>
      <c r="C731" s="555"/>
      <c r="D731" s="556"/>
      <c r="E731" s="558"/>
      <c r="F731" s="560"/>
      <c r="G731" s="116" t="s">
        <v>150</v>
      </c>
      <c r="H731" s="116" t="s">
        <v>151</v>
      </c>
      <c r="I731" s="117" t="s">
        <v>7</v>
      </c>
      <c r="J731" s="560"/>
      <c r="M731" s="64"/>
      <c r="N731" s="269"/>
      <c r="O731" s="270"/>
      <c r="P731" s="270"/>
      <c r="Q731" s="270"/>
    </row>
    <row r="732" spans="1:17" ht="15">
      <c r="B732" s="153"/>
      <c r="C732" s="154"/>
      <c r="D732" s="155"/>
      <c r="E732" s="213"/>
      <c r="F732" s="215"/>
      <c r="G732" s="280"/>
      <c r="H732" s="215"/>
      <c r="I732" s="215"/>
      <c r="J732" s="216"/>
      <c r="M732" s="64"/>
      <c r="N732" s="269"/>
      <c r="O732" s="270"/>
      <c r="P732" s="270"/>
      <c r="Q732" s="270"/>
    </row>
    <row r="733" spans="1:17" ht="15">
      <c r="B733" s="141" t="s">
        <v>152</v>
      </c>
      <c r="C733" s="74"/>
      <c r="D733" s="217"/>
      <c r="E733" s="142" t="s">
        <v>298</v>
      </c>
      <c r="F733" s="281">
        <f>SUM(F735:F751)</f>
        <v>1436432.8699999999</v>
      </c>
      <c r="G733" s="281">
        <f>SUM(G735:G751)</f>
        <v>754220.66</v>
      </c>
      <c r="H733" s="281">
        <f>SUM(H735:H751)</f>
        <v>757351.26</v>
      </c>
      <c r="I733" s="281">
        <f>SUM(I735:I751)</f>
        <v>1511571.9200000002</v>
      </c>
      <c r="J733" s="282">
        <f>SUM(J735:J751)</f>
        <v>2007844.19</v>
      </c>
      <c r="M733" s="64"/>
      <c r="N733" s="269"/>
      <c r="O733" s="270"/>
      <c r="P733" s="270"/>
      <c r="Q733" s="270"/>
    </row>
    <row r="734" spans="1:17" ht="15">
      <c r="B734" s="55"/>
      <c r="C734" s="55"/>
      <c r="D734" s="55"/>
      <c r="E734" s="235"/>
      <c r="F734" s="53"/>
      <c r="G734" s="54"/>
      <c r="H734" s="53"/>
      <c r="I734" s="54"/>
      <c r="J734" s="54"/>
      <c r="M734" s="64"/>
      <c r="N734" s="269"/>
      <c r="O734" s="270"/>
      <c r="P734" s="270"/>
      <c r="Q734" s="270"/>
    </row>
    <row r="735" spans="1:17" ht="15">
      <c r="B735" s="55" t="s">
        <v>14</v>
      </c>
      <c r="C735" s="55"/>
      <c r="D735" s="55"/>
      <c r="E735" s="56" t="s">
        <v>15</v>
      </c>
      <c r="F735" s="57">
        <v>899380.45</v>
      </c>
      <c r="G735" s="58">
        <v>493914</v>
      </c>
      <c r="H735" s="57">
        <f>SUM(I735-G735)</f>
        <v>493914</v>
      </c>
      <c r="I735" s="243">
        <v>987828</v>
      </c>
      <c r="J735" s="243">
        <v>1340268</v>
      </c>
      <c r="M735" s="64"/>
      <c r="N735" s="269"/>
      <c r="O735" s="270"/>
      <c r="P735" s="270"/>
      <c r="Q735" s="270"/>
    </row>
    <row r="736" spans="1:17" ht="15">
      <c r="B736" s="55" t="s">
        <v>16</v>
      </c>
      <c r="C736" s="55"/>
      <c r="D736" s="55"/>
      <c r="E736" s="56" t="s">
        <v>17</v>
      </c>
      <c r="F736" s="57">
        <v>48000</v>
      </c>
      <c r="G736" s="58">
        <v>24000</v>
      </c>
      <c r="H736" s="57">
        <f t="shared" ref="H736:H750" si="17">SUM(I736-G736)</f>
        <v>24000</v>
      </c>
      <c r="I736" s="243">
        <v>48000</v>
      </c>
      <c r="J736" s="243">
        <v>72000</v>
      </c>
      <c r="M736" s="64"/>
      <c r="N736" s="269"/>
      <c r="O736" s="270"/>
      <c r="P736" s="270"/>
      <c r="Q736" s="270"/>
    </row>
    <row r="737" spans="2:17" ht="15">
      <c r="B737" s="55" t="s">
        <v>18</v>
      </c>
      <c r="C737" s="55"/>
      <c r="D737" s="55"/>
      <c r="E737" s="56" t="s">
        <v>154</v>
      </c>
      <c r="F737" s="57">
        <v>126000</v>
      </c>
      <c r="G737" s="58">
        <v>63000</v>
      </c>
      <c r="H737" s="57">
        <f t="shared" si="17"/>
        <v>63000</v>
      </c>
      <c r="I737" s="243">
        <v>126000</v>
      </c>
      <c r="J737" s="243">
        <v>126000</v>
      </c>
      <c r="M737" s="64"/>
      <c r="N737" s="269"/>
      <c r="O737" s="270"/>
      <c r="P737" s="270"/>
      <c r="Q737" s="270"/>
    </row>
    <row r="738" spans="2:17" ht="15">
      <c r="B738" s="55" t="s">
        <v>20</v>
      </c>
      <c r="C738" s="55"/>
      <c r="D738" s="55"/>
      <c r="E738" s="56" t="s">
        <v>21</v>
      </c>
      <c r="F738" s="57">
        <v>12000</v>
      </c>
      <c r="G738" s="58">
        <v>12000</v>
      </c>
      <c r="H738" s="57">
        <f t="shared" si="17"/>
        <v>0</v>
      </c>
      <c r="I738" s="58">
        <v>12000</v>
      </c>
      <c r="J738" s="58">
        <v>18000</v>
      </c>
      <c r="M738" s="64"/>
      <c r="N738" s="269"/>
      <c r="O738" s="270"/>
      <c r="P738" s="270"/>
      <c r="Q738" s="270"/>
    </row>
    <row r="739" spans="2:17" ht="15">
      <c r="B739" s="55" t="s">
        <v>261</v>
      </c>
      <c r="C739" s="55"/>
      <c r="D739" s="55"/>
      <c r="E739" s="79" t="s">
        <v>31</v>
      </c>
      <c r="F739" s="57">
        <v>75492.5</v>
      </c>
      <c r="G739" s="58">
        <v>0</v>
      </c>
      <c r="H739" s="57">
        <f t="shared" si="17"/>
        <v>82319</v>
      </c>
      <c r="I739" s="58">
        <v>82319</v>
      </c>
      <c r="J739" s="58">
        <v>111689</v>
      </c>
      <c r="M739" s="64"/>
      <c r="N739" s="269"/>
      <c r="O739" s="270"/>
      <c r="P739" s="270"/>
      <c r="Q739" s="270"/>
    </row>
    <row r="740" spans="2:17" ht="15">
      <c r="B740" s="55" t="s">
        <v>262</v>
      </c>
      <c r="C740" s="55"/>
      <c r="D740" s="55"/>
      <c r="E740" s="79" t="s">
        <v>33</v>
      </c>
      <c r="F740" s="57">
        <v>10000</v>
      </c>
      <c r="G740" s="58">
        <v>0</v>
      </c>
      <c r="H740" s="57">
        <f t="shared" si="17"/>
        <v>10000</v>
      </c>
      <c r="I740" s="58">
        <v>10000</v>
      </c>
      <c r="J740" s="58">
        <v>15000</v>
      </c>
      <c r="M740" s="64"/>
      <c r="N740" s="269"/>
      <c r="O740" s="270"/>
      <c r="P740" s="270"/>
      <c r="Q740" s="270"/>
    </row>
    <row r="741" spans="2:17" ht="15">
      <c r="B741" s="55" t="s">
        <v>156</v>
      </c>
      <c r="C741" s="55"/>
      <c r="D741" s="55"/>
      <c r="E741" s="79" t="s">
        <v>35</v>
      </c>
      <c r="F741" s="57">
        <v>75492.5</v>
      </c>
      <c r="G741" s="58">
        <v>82319</v>
      </c>
      <c r="H741" s="57">
        <f t="shared" si="17"/>
        <v>0</v>
      </c>
      <c r="I741" s="58">
        <v>82319</v>
      </c>
      <c r="J741" s="58">
        <v>111689</v>
      </c>
      <c r="M741" s="64"/>
      <c r="N741" s="269"/>
      <c r="O741" s="270"/>
      <c r="P741" s="270"/>
      <c r="Q741" s="270"/>
    </row>
    <row r="742" spans="2:17" ht="15">
      <c r="B742" s="55" t="s">
        <v>229</v>
      </c>
      <c r="C742" s="55"/>
      <c r="D742" s="55"/>
      <c r="E742" s="79" t="s">
        <v>35</v>
      </c>
      <c r="F742" s="57">
        <v>10000</v>
      </c>
      <c r="G742" s="58">
        <v>0</v>
      </c>
      <c r="H742" s="57">
        <f t="shared" si="17"/>
        <v>10000</v>
      </c>
      <c r="I742" s="58">
        <v>10000</v>
      </c>
      <c r="J742" s="58">
        <v>15000</v>
      </c>
      <c r="M742" s="64"/>
      <c r="N742" s="269"/>
      <c r="O742" s="270"/>
      <c r="P742" s="270"/>
      <c r="Q742" s="270"/>
    </row>
    <row r="743" spans="2:17" ht="15">
      <c r="B743" s="55" t="s">
        <v>158</v>
      </c>
      <c r="C743" s="55"/>
      <c r="D743" s="55"/>
      <c r="E743" s="79" t="s">
        <v>38</v>
      </c>
      <c r="F743" s="57">
        <v>107948.7</v>
      </c>
      <c r="G743" s="58">
        <v>59269.68</v>
      </c>
      <c r="H743" s="57">
        <f t="shared" si="17"/>
        <v>59269.68</v>
      </c>
      <c r="I743" s="58">
        <v>118539.36</v>
      </c>
      <c r="J743" s="58">
        <v>160832.16</v>
      </c>
      <c r="M743" s="64"/>
      <c r="N743" s="269"/>
      <c r="O743" s="270"/>
      <c r="P743" s="270"/>
      <c r="Q743" s="270"/>
    </row>
    <row r="744" spans="2:17" ht="15">
      <c r="B744" s="55" t="s">
        <v>39</v>
      </c>
      <c r="C744" s="55"/>
      <c r="D744" s="55"/>
      <c r="E744" s="79" t="s">
        <v>40</v>
      </c>
      <c r="F744" s="57">
        <v>2400</v>
      </c>
      <c r="G744" s="58">
        <v>1200</v>
      </c>
      <c r="H744" s="57">
        <f t="shared" si="17"/>
        <v>1200</v>
      </c>
      <c r="I744" s="58">
        <v>2400</v>
      </c>
      <c r="J744" s="58">
        <v>3600</v>
      </c>
      <c r="M744" s="64"/>
      <c r="N744" s="269"/>
      <c r="O744" s="270"/>
      <c r="P744" s="270"/>
      <c r="Q744" s="270"/>
    </row>
    <row r="745" spans="2:17" ht="15">
      <c r="B745" s="55" t="s">
        <v>41</v>
      </c>
      <c r="C745" s="55"/>
      <c r="D745" s="55"/>
      <c r="E745" s="79" t="s">
        <v>42</v>
      </c>
      <c r="F745" s="57">
        <v>13318.72</v>
      </c>
      <c r="G745" s="58">
        <v>7317.98</v>
      </c>
      <c r="H745" s="57">
        <f t="shared" si="17"/>
        <v>12438.580000000002</v>
      </c>
      <c r="I745" s="58">
        <v>19756.560000000001</v>
      </c>
      <c r="J745" s="58">
        <v>30156.03</v>
      </c>
      <c r="M745" s="64"/>
      <c r="N745" s="269"/>
      <c r="O745" s="270"/>
      <c r="P745" s="270"/>
      <c r="Q745" s="270"/>
    </row>
    <row r="746" spans="2:17" ht="15">
      <c r="B746" s="55" t="s">
        <v>43</v>
      </c>
      <c r="C746" s="55"/>
      <c r="D746" s="55"/>
      <c r="E746" s="79" t="s">
        <v>44</v>
      </c>
      <c r="F746" s="57">
        <v>2400</v>
      </c>
      <c r="G746" s="58">
        <v>1200</v>
      </c>
      <c r="H746" s="57">
        <f t="shared" si="17"/>
        <v>1200</v>
      </c>
      <c r="I746" s="58">
        <v>2400</v>
      </c>
      <c r="J746" s="58">
        <v>3600</v>
      </c>
      <c r="M746" s="64"/>
      <c r="N746" s="269"/>
      <c r="O746" s="270"/>
      <c r="P746" s="270"/>
      <c r="Q746" s="270"/>
    </row>
    <row r="747" spans="2:17" ht="15">
      <c r="B747" s="55" t="s">
        <v>159</v>
      </c>
      <c r="C747" s="55"/>
      <c r="D747" s="55"/>
      <c r="E747" s="56" t="s">
        <v>46</v>
      </c>
      <c r="F747" s="57"/>
      <c r="G747" s="58">
        <v>10000</v>
      </c>
      <c r="H747" s="57">
        <f t="shared" si="17"/>
        <v>0</v>
      </c>
      <c r="I747" s="58">
        <v>10000</v>
      </c>
      <c r="J747" s="58"/>
      <c r="M747" s="64"/>
      <c r="N747" s="269"/>
      <c r="O747" s="270"/>
      <c r="P747" s="270"/>
      <c r="Q747" s="270"/>
    </row>
    <row r="748" spans="2:17" ht="15">
      <c r="B748" s="55" t="s">
        <v>271</v>
      </c>
      <c r="C748" s="55"/>
      <c r="D748" s="55"/>
      <c r="E748" s="56" t="s">
        <v>46</v>
      </c>
      <c r="F748" s="57">
        <v>40000</v>
      </c>
      <c r="G748" s="58"/>
      <c r="H748" s="57">
        <f t="shared" si="17"/>
        <v>0</v>
      </c>
      <c r="I748" s="58"/>
      <c r="J748" s="58"/>
      <c r="M748" s="64"/>
      <c r="N748" s="269"/>
      <c r="O748" s="270"/>
      <c r="P748" s="270"/>
      <c r="Q748" s="270"/>
    </row>
    <row r="749" spans="2:17" ht="15">
      <c r="B749" s="55" t="s">
        <v>161</v>
      </c>
      <c r="C749" s="55"/>
      <c r="D749" s="55"/>
      <c r="E749" s="56" t="s">
        <v>46</v>
      </c>
      <c r="F749" s="57">
        <v>14000</v>
      </c>
      <c r="G749" s="58"/>
      <c r="H749" s="57">
        <f t="shared" si="17"/>
        <v>0</v>
      </c>
      <c r="I749" s="58"/>
      <c r="J749" s="58"/>
      <c r="M749" s="64"/>
      <c r="N749" s="269"/>
      <c r="O749" s="270"/>
      <c r="P749" s="270"/>
      <c r="Q749" s="270"/>
    </row>
    <row r="750" spans="2:17" ht="15">
      <c r="B750" s="55" t="s">
        <v>45</v>
      </c>
      <c r="C750" s="55"/>
      <c r="D750" s="55"/>
      <c r="E750" s="79" t="s">
        <v>46</v>
      </c>
      <c r="F750" s="57">
        <v>0</v>
      </c>
      <c r="G750" s="58"/>
      <c r="H750" s="57">
        <f t="shared" si="17"/>
        <v>10</v>
      </c>
      <c r="I750" s="58">
        <v>10</v>
      </c>
      <c r="J750" s="58">
        <v>10</v>
      </c>
      <c r="M750" s="64"/>
      <c r="N750" s="269"/>
      <c r="O750" s="270"/>
      <c r="P750" s="270"/>
      <c r="Q750" s="270"/>
    </row>
    <row r="751" spans="2:17" ht="15">
      <c r="B751" s="55"/>
      <c r="C751" s="55"/>
      <c r="D751" s="177"/>
      <c r="E751" s="223"/>
      <c r="F751" s="66"/>
      <c r="G751" s="66"/>
      <c r="H751" s="66"/>
      <c r="I751" s="54"/>
      <c r="J751" s="58"/>
      <c r="M751" s="64"/>
      <c r="N751" s="269"/>
      <c r="O751" s="270"/>
      <c r="P751" s="270"/>
      <c r="Q751" s="270"/>
    </row>
    <row r="752" spans="2:17" ht="15">
      <c r="B752" s="153" t="s">
        <v>162</v>
      </c>
      <c r="C752" s="154"/>
      <c r="D752" s="155"/>
      <c r="E752" s="256"/>
      <c r="F752" s="283">
        <f>SUM(F754:F762)</f>
        <v>0</v>
      </c>
      <c r="G752" s="283">
        <f>SUM(G754:G762)</f>
        <v>34641</v>
      </c>
      <c r="H752" s="283">
        <f>SUM(H754:H762)</f>
        <v>437959</v>
      </c>
      <c r="I752" s="284">
        <f>SUM(I754:I762)</f>
        <v>472600</v>
      </c>
      <c r="J752" s="284">
        <f>SUM(J754:J762)</f>
        <v>88900</v>
      </c>
      <c r="M752" s="64"/>
      <c r="N752" s="269"/>
      <c r="O752" s="270"/>
      <c r="P752" s="270"/>
      <c r="Q752" s="270"/>
    </row>
    <row r="753" spans="2:17" ht="15">
      <c r="B753" s="55"/>
      <c r="C753" s="55"/>
      <c r="D753" s="55"/>
      <c r="E753" s="235"/>
      <c r="F753" s="53"/>
      <c r="G753" s="54"/>
      <c r="H753" s="53"/>
      <c r="I753" s="54"/>
      <c r="J753" s="54"/>
      <c r="M753" s="64"/>
      <c r="N753" s="269"/>
      <c r="O753" s="270"/>
      <c r="P753" s="270"/>
      <c r="Q753" s="270"/>
    </row>
    <row r="754" spans="2:17" ht="15">
      <c r="B754" s="55" t="s">
        <v>50</v>
      </c>
      <c r="C754" s="55"/>
      <c r="D754" s="55"/>
      <c r="E754" s="79" t="s">
        <v>51</v>
      </c>
      <c r="F754" s="57"/>
      <c r="G754" s="58">
        <v>10510</v>
      </c>
      <c r="H754" s="57">
        <f>SUM(I754-G754)</f>
        <v>29490</v>
      </c>
      <c r="I754" s="58">
        <v>40000</v>
      </c>
      <c r="J754" s="58">
        <v>42300</v>
      </c>
      <c r="M754" s="64"/>
      <c r="N754" s="269"/>
      <c r="O754" s="270"/>
      <c r="P754" s="270"/>
      <c r="Q754" s="270"/>
    </row>
    <row r="755" spans="2:17" ht="15">
      <c r="B755" s="55" t="s">
        <v>52</v>
      </c>
      <c r="C755" s="55"/>
      <c r="D755" s="55"/>
      <c r="E755" s="79" t="s">
        <v>53</v>
      </c>
      <c r="F755" s="57"/>
      <c r="G755" s="58">
        <v>10000</v>
      </c>
      <c r="H755" s="57">
        <f t="shared" ref="H755:H760" si="18">SUM(I755-G755)</f>
        <v>10000</v>
      </c>
      <c r="I755" s="58">
        <v>20000</v>
      </c>
      <c r="J755" s="58">
        <v>15000</v>
      </c>
      <c r="M755" s="64"/>
      <c r="N755" s="269"/>
      <c r="O755" s="270"/>
      <c r="P755" s="270"/>
      <c r="Q755" s="270"/>
    </row>
    <row r="756" spans="2:17" ht="15">
      <c r="B756" s="55" t="s">
        <v>54</v>
      </c>
      <c r="C756" s="55"/>
      <c r="D756" s="55"/>
      <c r="E756" s="79" t="s">
        <v>55</v>
      </c>
      <c r="F756" s="57"/>
      <c r="G756" s="58">
        <v>2500</v>
      </c>
      <c r="H756" s="57">
        <f t="shared" si="18"/>
        <v>2500</v>
      </c>
      <c r="I756" s="58">
        <v>5000</v>
      </c>
      <c r="J756" s="58">
        <v>22000</v>
      </c>
      <c r="M756" s="64"/>
      <c r="N756" s="269"/>
      <c r="O756" s="270"/>
      <c r="P756" s="270"/>
      <c r="Q756" s="270"/>
    </row>
    <row r="757" spans="2:17" ht="15" hidden="1">
      <c r="B757" s="55" t="s">
        <v>279</v>
      </c>
      <c r="C757" s="55"/>
      <c r="D757" s="55"/>
      <c r="E757" s="79" t="s">
        <v>61</v>
      </c>
      <c r="F757" s="57"/>
      <c r="G757" s="58"/>
      <c r="H757" s="57">
        <f t="shared" si="18"/>
        <v>0</v>
      </c>
      <c r="I757" s="58"/>
      <c r="J757" s="58"/>
      <c r="M757" s="64"/>
      <c r="N757" s="269"/>
      <c r="O757" s="270"/>
      <c r="P757" s="270"/>
      <c r="Q757" s="270"/>
    </row>
    <row r="758" spans="2:17" ht="15">
      <c r="B758" s="55" t="s">
        <v>163</v>
      </c>
      <c r="C758" s="55"/>
      <c r="D758" s="55"/>
      <c r="E758" s="79" t="s">
        <v>65</v>
      </c>
      <c r="F758" s="57"/>
      <c r="G758" s="58">
        <v>4800</v>
      </c>
      <c r="H758" s="57">
        <f t="shared" si="18"/>
        <v>4800</v>
      </c>
      <c r="I758" s="58">
        <v>9600</v>
      </c>
      <c r="J758" s="58">
        <v>9600</v>
      </c>
      <c r="M758" s="64"/>
      <c r="N758" s="269"/>
      <c r="O758" s="270"/>
      <c r="P758" s="270"/>
      <c r="Q758" s="270"/>
    </row>
    <row r="759" spans="2:17" ht="15">
      <c r="B759" s="55" t="s">
        <v>87</v>
      </c>
      <c r="C759" s="55"/>
      <c r="D759" s="55"/>
      <c r="E759" s="79" t="s">
        <v>88</v>
      </c>
      <c r="F759" s="57"/>
      <c r="G759" s="58">
        <v>3200</v>
      </c>
      <c r="H759" s="57">
        <f t="shared" si="18"/>
        <v>16800</v>
      </c>
      <c r="I759" s="58">
        <v>20000</v>
      </c>
      <c r="J759" s="58"/>
      <c r="M759" s="64"/>
      <c r="N759" s="269"/>
      <c r="O759" s="270"/>
      <c r="P759" s="270"/>
      <c r="Q759" s="270"/>
    </row>
    <row r="760" spans="2:17" ht="15">
      <c r="B760" s="55" t="s">
        <v>137</v>
      </c>
      <c r="C760" s="55"/>
      <c r="D760" s="55"/>
      <c r="E760" s="79"/>
      <c r="F760" s="57"/>
      <c r="G760" s="58">
        <v>3631</v>
      </c>
      <c r="H760" s="57">
        <f t="shared" si="18"/>
        <v>374369</v>
      </c>
      <c r="I760" s="58">
        <v>378000</v>
      </c>
      <c r="J760" s="58"/>
      <c r="M760" s="64"/>
      <c r="N760" s="269"/>
      <c r="O760" s="270"/>
      <c r="P760" s="270"/>
      <c r="Q760" s="270"/>
    </row>
    <row r="761" spans="2:17" ht="15">
      <c r="B761" s="55"/>
      <c r="C761" s="55"/>
      <c r="D761" s="55"/>
      <c r="E761" s="79"/>
      <c r="F761" s="57"/>
      <c r="G761" s="58"/>
      <c r="H761" s="57"/>
      <c r="I761" s="58"/>
      <c r="J761" s="58"/>
      <c r="M761" s="64"/>
      <c r="N761" s="269"/>
      <c r="O761" s="270"/>
      <c r="P761" s="270"/>
      <c r="Q761" s="270"/>
    </row>
    <row r="762" spans="2:17" ht="15">
      <c r="B762" s="55"/>
      <c r="C762" s="55"/>
      <c r="D762" s="77"/>
      <c r="E762" s="285"/>
      <c r="F762" s="66"/>
      <c r="G762" s="66"/>
      <c r="H762" s="66"/>
      <c r="I762" s="126"/>
      <c r="J762" s="126"/>
      <c r="M762" s="64"/>
      <c r="N762" s="269"/>
      <c r="O762" s="270"/>
      <c r="P762" s="270"/>
      <c r="Q762" s="270"/>
    </row>
    <row r="763" spans="2:17" ht="15">
      <c r="B763" s="141" t="s">
        <v>194</v>
      </c>
      <c r="C763" s="74"/>
      <c r="D763" s="100"/>
      <c r="E763" s="142" t="s">
        <v>240</v>
      </c>
      <c r="F763" s="286">
        <f>SUM(F765:F766)</f>
        <v>0</v>
      </c>
      <c r="G763" s="286">
        <f>SUM(G765:G766)</f>
        <v>0</v>
      </c>
      <c r="H763" s="286">
        <f>SUM(H765:H766)</f>
        <v>0</v>
      </c>
      <c r="I763" s="286">
        <f>SUM(I765:I766)</f>
        <v>0</v>
      </c>
      <c r="J763" s="286">
        <f>SUM(J765:J766)</f>
        <v>0</v>
      </c>
      <c r="M763" s="64"/>
      <c r="N763" s="269"/>
      <c r="O763" s="270"/>
      <c r="P763" s="270"/>
      <c r="Q763" s="270"/>
    </row>
    <row r="764" spans="2:17" ht="15">
      <c r="B764" s="55"/>
      <c r="C764" s="55"/>
      <c r="D764" s="177"/>
      <c r="E764" s="240"/>
      <c r="F764" s="122"/>
      <c r="G764" s="122"/>
      <c r="H764" s="122"/>
      <c r="I764" s="122"/>
      <c r="J764" s="122"/>
      <c r="M764" s="64"/>
      <c r="N764" s="269"/>
      <c r="O764" s="270"/>
      <c r="P764" s="270"/>
      <c r="Q764" s="270"/>
    </row>
    <row r="765" spans="2:17" ht="15">
      <c r="B765" s="77"/>
      <c r="C765" s="55"/>
      <c r="D765" s="77"/>
      <c r="E765" s="78"/>
      <c r="F765" s="66"/>
      <c r="G765" s="126">
        <v>0</v>
      </c>
      <c r="H765" s="57">
        <f>SUM(I765-G765)</f>
        <v>0</v>
      </c>
      <c r="I765" s="126"/>
      <c r="J765" s="126"/>
      <c r="M765" s="64"/>
      <c r="N765" s="269"/>
      <c r="O765" s="270"/>
      <c r="P765" s="270"/>
      <c r="Q765" s="270"/>
    </row>
    <row r="766" spans="2:17" ht="15">
      <c r="B766" s="55"/>
      <c r="C766" s="55"/>
      <c r="D766" s="77"/>
      <c r="E766" s="78"/>
      <c r="F766" s="126"/>
      <c r="G766" s="126"/>
      <c r="H766" s="126"/>
      <c r="I766" s="126"/>
      <c r="J766" s="126"/>
      <c r="M766" s="64"/>
      <c r="N766" s="269"/>
      <c r="O766" s="270"/>
      <c r="P766" s="270"/>
      <c r="Q766" s="270"/>
    </row>
    <row r="767" spans="2:17" ht="15">
      <c r="B767" s="88"/>
      <c r="C767" s="89"/>
      <c r="D767" s="145" t="s">
        <v>220</v>
      </c>
      <c r="E767" s="122"/>
      <c r="F767" s="146">
        <f>SUM(F733+F752+F763)</f>
        <v>1436432.8699999999</v>
      </c>
      <c r="G767" s="146">
        <f>SUM(G733+G752+G763)</f>
        <v>788861.66</v>
      </c>
      <c r="H767" s="146">
        <f>SUM(H733+H752+H763)</f>
        <v>1195310.26</v>
      </c>
      <c r="I767" s="146">
        <f>SUM(I733+I752+I763)</f>
        <v>1984171.9200000002</v>
      </c>
      <c r="J767" s="146">
        <f>SUM(J733+J752+J763)</f>
        <v>2096744.19</v>
      </c>
      <c r="M767" s="64"/>
      <c r="N767" s="269"/>
      <c r="O767" s="270"/>
      <c r="P767" s="270"/>
      <c r="Q767" s="270"/>
    </row>
    <row r="768" spans="2:17" ht="15">
      <c r="B768" s="74"/>
      <c r="C768" s="74"/>
      <c r="D768" s="100"/>
      <c r="E768" s="228"/>
      <c r="F768" s="228"/>
      <c r="G768" s="229"/>
      <c r="H768" s="228"/>
      <c r="I768" s="105"/>
      <c r="J768" s="105"/>
      <c r="M768" s="64"/>
      <c r="N768" s="269"/>
      <c r="O768" s="270"/>
      <c r="P768" s="270"/>
      <c r="Q768" s="270"/>
    </row>
    <row r="769" spans="2:17" ht="15">
      <c r="B769" s="74"/>
      <c r="C769" s="74"/>
      <c r="D769" s="74"/>
      <c r="E769" s="109"/>
      <c r="F769" s="228"/>
      <c r="G769" s="229"/>
      <c r="H769" s="228"/>
      <c r="I769" s="105"/>
      <c r="J769" s="105"/>
      <c r="M769" s="64"/>
      <c r="N769" s="269"/>
      <c r="O769" s="270"/>
      <c r="P769" s="270"/>
      <c r="Q769" s="270"/>
    </row>
    <row r="770" spans="2:17" ht="15">
      <c r="B770" s="74"/>
      <c r="C770" s="74"/>
      <c r="D770" s="74" t="s">
        <v>221</v>
      </c>
      <c r="E770" s="104"/>
      <c r="F770" s="104" t="s">
        <v>222</v>
      </c>
      <c r="G770" s="102"/>
      <c r="H770" s="104" t="s">
        <v>223</v>
      </c>
      <c r="I770" s="105"/>
      <c r="J770" s="102"/>
      <c r="M770" s="64"/>
      <c r="N770" s="269"/>
      <c r="O770" s="270"/>
      <c r="P770" s="270"/>
      <c r="Q770" s="270"/>
    </row>
    <row r="771" spans="2:17" ht="15">
      <c r="B771" s="74"/>
      <c r="C771" s="74"/>
      <c r="D771" s="106"/>
      <c r="E771" s="101"/>
      <c r="F771" s="101"/>
      <c r="G771" s="102"/>
      <c r="H771" s="101"/>
      <c r="I771" s="102"/>
      <c r="J771" s="102"/>
      <c r="M771" s="64"/>
      <c r="N771" s="269"/>
      <c r="O771" s="270"/>
      <c r="P771" s="270"/>
      <c r="Q771" s="270"/>
    </row>
    <row r="772" spans="2:17" ht="15">
      <c r="B772" s="74"/>
      <c r="C772" s="74"/>
      <c r="D772" s="74"/>
      <c r="E772" s="104"/>
      <c r="F772" s="104"/>
      <c r="G772" s="105"/>
      <c r="H772" s="104"/>
      <c r="I772" s="105"/>
      <c r="J772" s="105"/>
      <c r="M772" s="64"/>
      <c r="N772" s="269"/>
      <c r="O772" s="270"/>
      <c r="P772" s="270"/>
      <c r="Q772" s="270"/>
    </row>
    <row r="773" spans="2:17" ht="15">
      <c r="B773" s="74"/>
      <c r="C773" s="74"/>
      <c r="D773" s="35" t="s">
        <v>571</v>
      </c>
      <c r="E773" s="107"/>
      <c r="F773" s="107" t="s">
        <v>563</v>
      </c>
      <c r="G773" s="149"/>
      <c r="H773" s="550" t="s">
        <v>559</v>
      </c>
      <c r="I773" s="550"/>
      <c r="J773" s="550"/>
      <c r="M773" s="64"/>
      <c r="N773" s="269"/>
      <c r="O773" s="270"/>
      <c r="P773" s="270"/>
      <c r="Q773" s="270"/>
    </row>
    <row r="774" spans="2:17" ht="15">
      <c r="B774" s="74"/>
      <c r="C774" s="74"/>
      <c r="D774" s="100" t="s">
        <v>299</v>
      </c>
      <c r="E774" s="34"/>
      <c r="F774" s="34" t="s">
        <v>245</v>
      </c>
      <c r="G774" s="109"/>
      <c r="H774" s="109" t="s">
        <v>226</v>
      </c>
      <c r="I774" s="34"/>
      <c r="J774" s="34"/>
      <c r="M774" s="64"/>
      <c r="N774" s="269"/>
      <c r="O774" s="270"/>
      <c r="P774" s="270"/>
      <c r="Q774" s="270"/>
    </row>
    <row r="775" spans="2:17" ht="15">
      <c r="B775" s="74"/>
      <c r="C775" s="74"/>
      <c r="D775" s="100"/>
      <c r="E775" s="34"/>
      <c r="F775" s="34"/>
      <c r="G775" s="109"/>
      <c r="H775" s="109"/>
      <c r="I775" s="34"/>
      <c r="J775" s="34"/>
      <c r="M775" s="64"/>
      <c r="N775" s="269"/>
      <c r="O775" s="270"/>
      <c r="P775" s="270"/>
      <c r="Q775" s="270"/>
    </row>
    <row r="776" spans="2:17" ht="15">
      <c r="B776" s="74"/>
      <c r="C776" s="74"/>
      <c r="D776" s="100"/>
      <c r="E776" s="34"/>
      <c r="F776" s="34"/>
      <c r="G776" s="109"/>
      <c r="H776" s="109"/>
      <c r="I776" s="34"/>
      <c r="J776" s="34"/>
      <c r="M776" s="64"/>
      <c r="N776" s="269"/>
      <c r="O776" s="270"/>
      <c r="P776" s="270"/>
      <c r="Q776" s="270"/>
    </row>
    <row r="777" spans="2:17" ht="15">
      <c r="B777" s="74"/>
      <c r="C777" s="74"/>
      <c r="D777" s="100"/>
      <c r="E777" s="34"/>
      <c r="F777" s="34"/>
      <c r="G777" s="109"/>
      <c r="H777" s="109"/>
      <c r="I777" s="34"/>
      <c r="J777" s="34"/>
      <c r="M777" s="64"/>
      <c r="N777" s="269"/>
      <c r="O777" s="270"/>
      <c r="P777" s="270"/>
      <c r="Q777" s="270"/>
    </row>
    <row r="778" spans="2:17" ht="15">
      <c r="B778" s="74"/>
      <c r="C778" s="74"/>
      <c r="D778" s="100"/>
      <c r="E778" s="34"/>
      <c r="F778" s="34"/>
      <c r="G778" s="109"/>
      <c r="H778" s="109"/>
      <c r="I778" s="34"/>
      <c r="J778" s="34"/>
      <c r="M778" s="64"/>
      <c r="N778" s="269"/>
      <c r="O778" s="270"/>
      <c r="P778" s="270"/>
      <c r="Q778" s="270"/>
    </row>
    <row r="779" spans="2:17" ht="15">
      <c r="B779" s="74"/>
      <c r="C779" s="74"/>
      <c r="D779" s="100"/>
      <c r="E779" s="34"/>
      <c r="F779" s="34"/>
      <c r="G779" s="109"/>
      <c r="H779" s="109"/>
      <c r="I779" s="34"/>
      <c r="J779" s="34"/>
      <c r="M779" s="64"/>
      <c r="N779" s="269"/>
      <c r="O779" s="270"/>
      <c r="P779" s="270"/>
      <c r="Q779" s="270"/>
    </row>
    <row r="780" spans="2:17" ht="15">
      <c r="B780" s="74"/>
      <c r="C780" s="74"/>
      <c r="D780" s="100"/>
      <c r="E780" s="34"/>
      <c r="F780" s="34"/>
      <c r="G780" s="109"/>
      <c r="H780" s="109"/>
      <c r="I780" s="34"/>
      <c r="J780" s="34"/>
      <c r="M780" s="64"/>
      <c r="N780" s="269"/>
      <c r="O780" s="270"/>
      <c r="P780" s="270"/>
      <c r="Q780" s="270"/>
    </row>
    <row r="781" spans="2:17" ht="15">
      <c r="B781" s="74"/>
      <c r="C781" s="74"/>
      <c r="D781" s="100"/>
      <c r="E781" s="34"/>
      <c r="F781" s="34"/>
      <c r="G781" s="109"/>
      <c r="H781" s="109"/>
      <c r="I781" s="34"/>
      <c r="J781" s="34"/>
      <c r="M781" s="64"/>
      <c r="N781" s="269"/>
      <c r="O781" s="270"/>
      <c r="P781" s="270"/>
      <c r="Q781" s="270"/>
    </row>
    <row r="782" spans="2:17" ht="15">
      <c r="B782" s="74"/>
      <c r="C782" s="74"/>
      <c r="D782" s="100"/>
      <c r="E782" s="34"/>
      <c r="F782" s="34"/>
      <c r="G782" s="109"/>
      <c r="H782" s="109"/>
      <c r="I782" s="34"/>
      <c r="J782" s="34"/>
      <c r="M782" s="64"/>
      <c r="N782" s="269"/>
      <c r="O782" s="270"/>
      <c r="P782" s="270"/>
      <c r="Q782" s="270"/>
    </row>
    <row r="783" spans="2:17" ht="15">
      <c r="B783" s="74"/>
      <c r="C783" s="74"/>
      <c r="D783" s="100"/>
      <c r="E783" s="34"/>
      <c r="F783" s="34"/>
      <c r="G783" s="109"/>
      <c r="H783" s="109"/>
      <c r="I783" s="34"/>
      <c r="J783" s="34"/>
      <c r="M783" s="64"/>
      <c r="N783" s="269"/>
      <c r="O783" s="270"/>
      <c r="P783" s="270"/>
      <c r="Q783" s="270"/>
    </row>
    <row r="784" spans="2:17" ht="15">
      <c r="B784" s="74"/>
      <c r="C784" s="74"/>
      <c r="D784" s="100"/>
      <c r="E784" s="34"/>
      <c r="F784" s="34"/>
      <c r="G784" s="109"/>
      <c r="H784" s="109"/>
      <c r="I784" s="34"/>
      <c r="J784" s="34"/>
      <c r="M784" s="64"/>
      <c r="N784" s="269"/>
      <c r="O784" s="270"/>
      <c r="P784" s="270"/>
      <c r="Q784" s="270"/>
    </row>
    <row r="785" spans="1:17" ht="15">
      <c r="B785" s="74"/>
      <c r="C785" s="74"/>
      <c r="D785" s="74"/>
      <c r="E785" s="104"/>
      <c r="F785" s="104"/>
      <c r="G785" s="105"/>
      <c r="H785" s="104"/>
      <c r="I785" s="105"/>
      <c r="J785" s="287">
        <v>12</v>
      </c>
      <c r="M785" s="64"/>
      <c r="N785" s="269"/>
      <c r="O785" s="270"/>
      <c r="P785" s="270"/>
      <c r="Q785" s="270"/>
    </row>
    <row r="786" spans="1:17" ht="15">
      <c r="A786" s="536" t="s">
        <v>143</v>
      </c>
      <c r="B786" s="536"/>
      <c r="C786" s="536"/>
      <c r="D786" s="536"/>
      <c r="E786" s="536"/>
      <c r="F786" s="536"/>
      <c r="G786" s="536"/>
      <c r="H786" s="536"/>
      <c r="I786" s="536"/>
      <c r="J786" s="536"/>
      <c r="M786" s="64"/>
      <c r="N786" s="269"/>
      <c r="O786" s="270"/>
      <c r="P786" s="270"/>
      <c r="Q786" s="270"/>
    </row>
    <row r="787" spans="1:17" ht="15">
      <c r="A787" s="152"/>
      <c r="B787" s="33"/>
      <c r="C787" s="33"/>
      <c r="D787" s="33"/>
      <c r="E787" s="212"/>
      <c r="F787" s="212"/>
      <c r="G787" s="212"/>
      <c r="H787" s="212"/>
      <c r="I787" s="212"/>
      <c r="J787" s="212"/>
      <c r="M787" s="64"/>
      <c r="N787" s="269"/>
      <c r="O787" s="270"/>
      <c r="P787" s="270"/>
      <c r="Q787" s="270"/>
    </row>
    <row r="788" spans="1:17" ht="15">
      <c r="A788" s="32" t="s">
        <v>300</v>
      </c>
      <c r="B788" s="33"/>
      <c r="C788" s="33"/>
      <c r="D788" s="33"/>
      <c r="E788" s="34"/>
      <c r="F788" s="34"/>
      <c r="G788" s="34"/>
      <c r="H788" s="34"/>
      <c r="I788" s="34"/>
      <c r="J788" s="109"/>
      <c r="M788" s="64"/>
      <c r="N788" s="269"/>
      <c r="O788" s="270"/>
      <c r="P788" s="270"/>
      <c r="Q788" s="270"/>
    </row>
    <row r="789" spans="1:17" ht="15">
      <c r="A789" s="32"/>
      <c r="B789" s="33"/>
      <c r="C789" s="33"/>
      <c r="D789" s="33"/>
      <c r="E789" s="34"/>
      <c r="F789" s="34"/>
      <c r="G789" s="34"/>
      <c r="H789" s="34"/>
      <c r="I789" s="34"/>
      <c r="J789" s="109"/>
      <c r="M789" s="64"/>
      <c r="N789" s="269"/>
      <c r="O789" s="270"/>
      <c r="P789" s="270"/>
      <c r="Q789" s="270"/>
    </row>
    <row r="790" spans="1:17" ht="15" customHeight="1">
      <c r="B790" s="551" t="s">
        <v>145</v>
      </c>
      <c r="C790" s="552"/>
      <c r="D790" s="553"/>
      <c r="E790" s="557" t="s">
        <v>146</v>
      </c>
      <c r="F790" s="559" t="s">
        <v>147</v>
      </c>
      <c r="G790" s="561" t="s">
        <v>148</v>
      </c>
      <c r="H790" s="562"/>
      <c r="I790" s="563"/>
      <c r="J790" s="559" t="s">
        <v>149</v>
      </c>
      <c r="M790" s="64"/>
      <c r="N790" s="269"/>
      <c r="O790" s="270"/>
      <c r="P790" s="270"/>
      <c r="Q790" s="270"/>
    </row>
    <row r="791" spans="1:17" ht="36.75" customHeight="1">
      <c r="B791" s="554"/>
      <c r="C791" s="555"/>
      <c r="D791" s="556"/>
      <c r="E791" s="558"/>
      <c r="F791" s="560"/>
      <c r="G791" s="116" t="s">
        <v>150</v>
      </c>
      <c r="H791" s="116" t="s">
        <v>151</v>
      </c>
      <c r="I791" s="117" t="s">
        <v>7</v>
      </c>
      <c r="J791" s="560"/>
      <c r="M791" s="64"/>
      <c r="N791" s="269"/>
      <c r="O791" s="270"/>
      <c r="P791" s="270"/>
      <c r="Q791" s="270"/>
    </row>
    <row r="792" spans="1:17" ht="15">
      <c r="B792" s="153"/>
      <c r="C792" s="154"/>
      <c r="D792" s="155"/>
      <c r="E792" s="213"/>
      <c r="F792" s="215"/>
      <c r="G792" s="280"/>
      <c r="H792" s="215"/>
      <c r="I792" s="214"/>
      <c r="J792" s="216"/>
      <c r="M792" s="64"/>
      <c r="N792" s="269"/>
      <c r="O792" s="270"/>
      <c r="P792" s="270"/>
      <c r="Q792" s="270"/>
    </row>
    <row r="793" spans="1:17" ht="15">
      <c r="B793" s="45" t="s">
        <v>152</v>
      </c>
      <c r="C793" s="46"/>
      <c r="D793" s="47"/>
      <c r="E793" s="288" t="s">
        <v>301</v>
      </c>
      <c r="F793" s="281">
        <f>SUM(F795:F809)</f>
        <v>1866262.4000000001</v>
      </c>
      <c r="G793" s="281">
        <f>SUM(G795:G809)</f>
        <v>922927.48</v>
      </c>
      <c r="H793" s="281">
        <f>SUM(H795:H809)</f>
        <v>961725.08</v>
      </c>
      <c r="I793" s="281">
        <f>SUM(I795:I809)</f>
        <v>1884652.56</v>
      </c>
      <c r="J793" s="281">
        <f>SUM(J795:J809)</f>
        <v>2424345.13</v>
      </c>
      <c r="M793" s="64"/>
      <c r="N793" s="269"/>
      <c r="O793" s="270"/>
      <c r="P793" s="270"/>
      <c r="Q793" s="270"/>
    </row>
    <row r="794" spans="1:17" ht="15">
      <c r="B794" s="45"/>
      <c r="C794" s="46"/>
      <c r="D794" s="47"/>
      <c r="E794" s="256"/>
      <c r="F794" s="281"/>
      <c r="G794" s="281"/>
      <c r="H794" s="281"/>
      <c r="I794" s="281"/>
      <c r="J794" s="261"/>
      <c r="M794" s="64"/>
      <c r="N794" s="269"/>
      <c r="O794" s="270"/>
      <c r="P794" s="270"/>
      <c r="Q794" s="270"/>
    </row>
    <row r="795" spans="1:17" ht="15">
      <c r="B795" s="55" t="s">
        <v>14</v>
      </c>
      <c r="C795" s="55"/>
      <c r="D795" s="55"/>
      <c r="E795" s="56" t="s">
        <v>15</v>
      </c>
      <c r="F795" s="57">
        <v>1112110.3600000001</v>
      </c>
      <c r="G795" s="58">
        <v>601305.32999999996</v>
      </c>
      <c r="H795" s="57">
        <f>SUM(I795-G795)</f>
        <v>614798.67000000004</v>
      </c>
      <c r="I795" s="58">
        <v>1216104</v>
      </c>
      <c r="J795" s="58">
        <v>1593636</v>
      </c>
      <c r="M795" s="64"/>
      <c r="N795" s="269"/>
      <c r="O795" s="270"/>
      <c r="P795" s="270"/>
      <c r="Q795" s="270"/>
    </row>
    <row r="796" spans="1:17" ht="15" customHeight="1">
      <c r="B796" s="55" t="s">
        <v>16</v>
      </c>
      <c r="C796" s="55"/>
      <c r="D796" s="55"/>
      <c r="E796" s="56" t="s">
        <v>17</v>
      </c>
      <c r="F796" s="57">
        <v>96000</v>
      </c>
      <c r="G796" s="58">
        <v>48000</v>
      </c>
      <c r="H796" s="57">
        <f t="shared" ref="H796:H809" si="19">SUM(I796-G796)</f>
        <v>48000</v>
      </c>
      <c r="I796" s="243">
        <v>96000</v>
      </c>
      <c r="J796" s="243">
        <v>120000</v>
      </c>
      <c r="M796" s="64"/>
      <c r="N796" s="269"/>
      <c r="O796" s="270"/>
      <c r="P796" s="270"/>
      <c r="Q796" s="270"/>
    </row>
    <row r="797" spans="1:17" ht="15">
      <c r="B797" s="55" t="s">
        <v>18</v>
      </c>
      <c r="C797" s="55"/>
      <c r="D797" s="55"/>
      <c r="E797" s="56" t="s">
        <v>154</v>
      </c>
      <c r="F797" s="57">
        <v>126000</v>
      </c>
      <c r="G797" s="58">
        <v>63000</v>
      </c>
      <c r="H797" s="57">
        <f t="shared" si="19"/>
        <v>63000</v>
      </c>
      <c r="I797" s="243">
        <v>126000</v>
      </c>
      <c r="J797" s="243">
        <v>126000</v>
      </c>
      <c r="M797" s="64"/>
      <c r="N797" s="269"/>
      <c r="O797" s="270"/>
      <c r="P797" s="270"/>
      <c r="Q797" s="270"/>
    </row>
    <row r="798" spans="1:17" ht="15">
      <c r="B798" s="55" t="s">
        <v>20</v>
      </c>
      <c r="C798" s="55"/>
      <c r="D798" s="55"/>
      <c r="E798" s="56" t="s">
        <v>21</v>
      </c>
      <c r="F798" s="57">
        <v>24000</v>
      </c>
      <c r="G798" s="58">
        <v>24000</v>
      </c>
      <c r="H798" s="57">
        <f t="shared" si="19"/>
        <v>0</v>
      </c>
      <c r="I798" s="243">
        <v>24000</v>
      </c>
      <c r="J798" s="243">
        <v>30000</v>
      </c>
      <c r="M798" s="64"/>
      <c r="N798" s="269"/>
      <c r="O798" s="270"/>
      <c r="P798" s="270"/>
      <c r="Q798" s="270"/>
    </row>
    <row r="799" spans="1:17" ht="15">
      <c r="B799" s="55" t="s">
        <v>155</v>
      </c>
      <c r="C799" s="55"/>
      <c r="D799" s="55"/>
      <c r="E799" s="79" t="s">
        <v>31</v>
      </c>
      <c r="F799" s="57">
        <v>92763</v>
      </c>
      <c r="G799" s="58">
        <v>0</v>
      </c>
      <c r="H799" s="57">
        <f t="shared" si="19"/>
        <v>101342</v>
      </c>
      <c r="I799" s="58">
        <v>101342</v>
      </c>
      <c r="J799" s="58">
        <v>132803</v>
      </c>
      <c r="M799" s="64"/>
      <c r="N799" s="269"/>
      <c r="O799" s="270"/>
      <c r="P799" s="270"/>
      <c r="Q799" s="270"/>
    </row>
    <row r="800" spans="1:17" ht="15">
      <c r="B800" s="55" t="s">
        <v>32</v>
      </c>
      <c r="C800" s="55"/>
      <c r="D800" s="55"/>
      <c r="E800" s="79" t="s">
        <v>33</v>
      </c>
      <c r="F800" s="57">
        <v>20000</v>
      </c>
      <c r="G800" s="58">
        <v>0</v>
      </c>
      <c r="H800" s="57">
        <f t="shared" si="19"/>
        <v>20000</v>
      </c>
      <c r="I800" s="58">
        <v>20000</v>
      </c>
      <c r="J800" s="58">
        <v>25000</v>
      </c>
      <c r="M800" s="64"/>
      <c r="N800" s="269"/>
      <c r="O800" s="270"/>
      <c r="P800" s="270"/>
      <c r="Q800" s="270"/>
    </row>
    <row r="801" spans="2:17" ht="15">
      <c r="B801" s="55" t="s">
        <v>156</v>
      </c>
      <c r="C801" s="55"/>
      <c r="D801" s="55"/>
      <c r="E801" s="79" t="s">
        <v>35</v>
      </c>
      <c r="F801" s="57">
        <v>92656.5</v>
      </c>
      <c r="G801" s="58">
        <v>100270</v>
      </c>
      <c r="H801" s="57">
        <f t="shared" si="19"/>
        <v>1072</v>
      </c>
      <c r="I801" s="58">
        <v>101342</v>
      </c>
      <c r="J801" s="58">
        <v>132803</v>
      </c>
      <c r="M801" s="64"/>
      <c r="N801" s="269"/>
      <c r="O801" s="270"/>
      <c r="P801" s="270"/>
      <c r="Q801" s="270"/>
    </row>
    <row r="802" spans="2:17" ht="15">
      <c r="B802" s="55" t="s">
        <v>229</v>
      </c>
      <c r="C802" s="55"/>
      <c r="D802" s="55"/>
      <c r="E802" s="240" t="s">
        <v>35</v>
      </c>
      <c r="F802" s="57">
        <v>20000</v>
      </c>
      <c r="G802" s="58">
        <v>0</v>
      </c>
      <c r="H802" s="57">
        <f t="shared" si="19"/>
        <v>20000</v>
      </c>
      <c r="I802" s="58">
        <v>20000</v>
      </c>
      <c r="J802" s="58">
        <v>25000</v>
      </c>
      <c r="M802" s="64"/>
      <c r="N802" s="269"/>
      <c r="O802" s="270"/>
      <c r="P802" s="270"/>
      <c r="Q802" s="270"/>
    </row>
    <row r="803" spans="2:17" ht="15">
      <c r="B803" s="55" t="s">
        <v>158</v>
      </c>
      <c r="C803" s="55"/>
      <c r="D803" s="55"/>
      <c r="E803" s="79" t="s">
        <v>38</v>
      </c>
      <c r="F803" s="57">
        <v>133450.92000000001</v>
      </c>
      <c r="G803" s="58">
        <v>72194.399999999994</v>
      </c>
      <c r="H803" s="57">
        <f t="shared" si="19"/>
        <v>73738.080000000016</v>
      </c>
      <c r="I803" s="58">
        <v>145932.48000000001</v>
      </c>
      <c r="J803" s="58">
        <v>191236.32</v>
      </c>
      <c r="M803" s="64"/>
      <c r="N803" s="269"/>
      <c r="O803" s="270"/>
      <c r="P803" s="270"/>
      <c r="Q803" s="270"/>
    </row>
    <row r="804" spans="2:17" ht="15">
      <c r="B804" s="55" t="s">
        <v>39</v>
      </c>
      <c r="C804" s="55"/>
      <c r="D804" s="55"/>
      <c r="E804" s="79" t="s">
        <v>40</v>
      </c>
      <c r="F804" s="57">
        <v>4800</v>
      </c>
      <c r="G804" s="58">
        <v>2400</v>
      </c>
      <c r="H804" s="57">
        <f t="shared" si="19"/>
        <v>2400</v>
      </c>
      <c r="I804" s="58">
        <v>4800</v>
      </c>
      <c r="J804" s="58">
        <v>6000</v>
      </c>
      <c r="M804" s="64"/>
      <c r="N804" s="269"/>
      <c r="O804" s="270"/>
      <c r="P804" s="270"/>
      <c r="Q804" s="270"/>
    </row>
    <row r="805" spans="2:17" ht="15">
      <c r="B805" s="55" t="s">
        <v>41</v>
      </c>
      <c r="C805" s="55"/>
      <c r="D805" s="55"/>
      <c r="E805" s="79" t="s">
        <v>42</v>
      </c>
      <c r="F805" s="57">
        <v>16681.62</v>
      </c>
      <c r="G805" s="58">
        <v>9357.75</v>
      </c>
      <c r="H805" s="57">
        <f t="shared" si="19"/>
        <v>14964.330000000002</v>
      </c>
      <c r="I805" s="58">
        <v>24322.080000000002</v>
      </c>
      <c r="J805" s="58">
        <v>35856.81</v>
      </c>
      <c r="M805" s="64"/>
      <c r="N805" s="269"/>
      <c r="O805" s="270"/>
      <c r="P805" s="270"/>
      <c r="Q805" s="270"/>
    </row>
    <row r="806" spans="2:17" ht="15">
      <c r="B806" s="55" t="s">
        <v>43</v>
      </c>
      <c r="C806" s="55"/>
      <c r="D806" s="55"/>
      <c r="E806" s="79" t="s">
        <v>44</v>
      </c>
      <c r="F806" s="57">
        <v>4800</v>
      </c>
      <c r="G806" s="58">
        <v>2400</v>
      </c>
      <c r="H806" s="57">
        <f t="shared" si="19"/>
        <v>2400</v>
      </c>
      <c r="I806" s="58">
        <v>4800</v>
      </c>
      <c r="J806" s="58">
        <v>6000</v>
      </c>
      <c r="M806" s="64"/>
      <c r="N806" s="269"/>
      <c r="O806" s="270"/>
      <c r="P806" s="270"/>
      <c r="Q806" s="270"/>
    </row>
    <row r="807" spans="2:17" ht="15">
      <c r="B807" s="55" t="s">
        <v>271</v>
      </c>
      <c r="C807" s="55"/>
      <c r="D807" s="55"/>
      <c r="E807" s="56" t="s">
        <v>46</v>
      </c>
      <c r="F807" s="57">
        <v>95000</v>
      </c>
      <c r="G807" s="58"/>
      <c r="H807" s="57">
        <f t="shared" si="19"/>
        <v>0</v>
      </c>
      <c r="I807" s="58"/>
      <c r="J807" s="58"/>
      <c r="M807" s="64"/>
      <c r="N807" s="269"/>
      <c r="O807" s="270"/>
      <c r="P807" s="270"/>
      <c r="Q807" s="270"/>
    </row>
    <row r="808" spans="2:17" ht="15">
      <c r="B808" s="55" t="s">
        <v>161</v>
      </c>
      <c r="C808" s="55"/>
      <c r="D808" s="55"/>
      <c r="E808" s="56" t="s">
        <v>46</v>
      </c>
      <c r="F808" s="57">
        <v>28000</v>
      </c>
      <c r="G808" s="58"/>
      <c r="H808" s="57">
        <f t="shared" si="19"/>
        <v>0</v>
      </c>
      <c r="I808" s="58"/>
      <c r="J808" s="58"/>
      <c r="M808" s="64"/>
      <c r="N808" s="269"/>
      <c r="O808" s="270"/>
      <c r="P808" s="270"/>
      <c r="Q808" s="270"/>
    </row>
    <row r="809" spans="2:17" ht="15">
      <c r="B809" s="55" t="s">
        <v>45</v>
      </c>
      <c r="C809" s="55"/>
      <c r="D809" s="55"/>
      <c r="E809" s="240" t="s">
        <v>302</v>
      </c>
      <c r="F809" s="57">
        <v>0</v>
      </c>
      <c r="G809" s="58">
        <v>0</v>
      </c>
      <c r="H809" s="57">
        <f t="shared" si="19"/>
        <v>10</v>
      </c>
      <c r="I809" s="58">
        <v>10</v>
      </c>
      <c r="J809" s="58">
        <v>10</v>
      </c>
      <c r="M809" s="64"/>
      <c r="N809" s="269"/>
      <c r="O809" s="270"/>
      <c r="P809" s="270"/>
      <c r="Q809" s="270"/>
    </row>
    <row r="810" spans="2:17" ht="15">
      <c r="B810" s="177"/>
      <c r="C810" s="55"/>
      <c r="D810" s="177"/>
      <c r="E810" s="57"/>
      <c r="F810" s="233"/>
      <c r="G810" s="234"/>
      <c r="H810" s="233"/>
      <c r="I810" s="58"/>
      <c r="J810" s="58"/>
      <c r="M810" s="64"/>
      <c r="N810" s="269"/>
      <c r="O810" s="270"/>
      <c r="P810" s="270"/>
      <c r="Q810" s="270"/>
    </row>
    <row r="811" spans="2:17" ht="15">
      <c r="B811" s="55" t="s">
        <v>162</v>
      </c>
      <c r="C811" s="55"/>
      <c r="D811" s="55"/>
      <c r="E811" s="256"/>
      <c r="F811" s="49">
        <f>SUM(F813:F822)</f>
        <v>0</v>
      </c>
      <c r="G811" s="49">
        <f>SUM(G813:G822)</f>
        <v>122786</v>
      </c>
      <c r="H811" s="49">
        <f>SUM(H813:H822)</f>
        <v>94014</v>
      </c>
      <c r="I811" s="50">
        <f>SUM(I813:I822)</f>
        <v>216800</v>
      </c>
      <c r="J811" s="50">
        <f>SUM(J813:J822)</f>
        <v>256800</v>
      </c>
      <c r="M811" s="64"/>
      <c r="N811" s="269"/>
      <c r="O811" s="270"/>
      <c r="P811" s="270"/>
      <c r="Q811" s="270"/>
    </row>
    <row r="812" spans="2:17" ht="15">
      <c r="B812" s="55"/>
      <c r="C812" s="55"/>
      <c r="D812" s="55"/>
      <c r="E812" s="235"/>
      <c r="F812" s="53"/>
      <c r="G812" s="54"/>
      <c r="H812" s="53"/>
      <c r="I812" s="54"/>
      <c r="J812" s="54"/>
      <c r="M812" s="64"/>
      <c r="N812" s="269"/>
      <c r="O812" s="270"/>
      <c r="P812" s="270"/>
      <c r="Q812" s="270"/>
    </row>
    <row r="813" spans="2:17" ht="15">
      <c r="B813" s="55" t="s">
        <v>50</v>
      </c>
      <c r="C813" s="55"/>
      <c r="D813" s="55"/>
      <c r="E813" s="79" t="s">
        <v>51</v>
      </c>
      <c r="F813" s="57"/>
      <c r="G813" s="58">
        <v>15205</v>
      </c>
      <c r="H813" s="57">
        <f>SUM(I813-G813)</f>
        <v>14795</v>
      </c>
      <c r="I813" s="58">
        <v>30000</v>
      </c>
      <c r="J813" s="58">
        <v>65000</v>
      </c>
      <c r="M813" s="64"/>
      <c r="N813" s="269"/>
      <c r="O813" s="270"/>
      <c r="P813" s="270"/>
      <c r="Q813" s="270"/>
    </row>
    <row r="814" spans="2:17" ht="15">
      <c r="B814" s="55" t="s">
        <v>52</v>
      </c>
      <c r="C814" s="55"/>
      <c r="D814" s="55"/>
      <c r="E814" s="79" t="s">
        <v>53</v>
      </c>
      <c r="F814" s="57"/>
      <c r="G814" s="58">
        <v>10810</v>
      </c>
      <c r="H814" s="57">
        <f t="shared" ref="H814:H821" si="20">SUM(I814-G814)</f>
        <v>9190</v>
      </c>
      <c r="I814" s="58">
        <v>20000</v>
      </c>
      <c r="J814" s="58">
        <v>60000</v>
      </c>
      <c r="M814" s="64"/>
      <c r="N814" s="269"/>
      <c r="O814" s="270"/>
      <c r="P814" s="270"/>
      <c r="Q814" s="270"/>
    </row>
    <row r="815" spans="2:17" ht="15">
      <c r="B815" s="55" t="s">
        <v>54</v>
      </c>
      <c r="C815" s="55"/>
      <c r="D815" s="55"/>
      <c r="E815" s="79" t="s">
        <v>55</v>
      </c>
      <c r="F815" s="57"/>
      <c r="G815" s="58">
        <v>24375</v>
      </c>
      <c r="H815" s="57">
        <f t="shared" si="20"/>
        <v>25625</v>
      </c>
      <c r="I815" s="58">
        <v>50000</v>
      </c>
      <c r="J815" s="58">
        <v>50000</v>
      </c>
      <c r="M815" s="64"/>
      <c r="N815" s="269"/>
      <c r="O815" s="270"/>
      <c r="P815" s="270"/>
      <c r="Q815" s="270"/>
    </row>
    <row r="816" spans="2:17" ht="15" hidden="1">
      <c r="B816" s="55" t="s">
        <v>279</v>
      </c>
      <c r="C816" s="55"/>
      <c r="D816" s="77"/>
      <c r="E816" s="129" t="s">
        <v>61</v>
      </c>
      <c r="F816" s="235"/>
      <c r="G816" s="58"/>
      <c r="H816" s="57">
        <f t="shared" si="20"/>
        <v>0</v>
      </c>
      <c r="I816" s="126"/>
      <c r="J816" s="126"/>
      <c r="M816" s="64"/>
      <c r="N816" s="269"/>
      <c r="O816" s="270"/>
      <c r="P816" s="270"/>
      <c r="Q816" s="270"/>
    </row>
    <row r="817" spans="2:17" ht="15">
      <c r="B817" s="55" t="s">
        <v>163</v>
      </c>
      <c r="C817" s="55"/>
      <c r="D817" s="55"/>
      <c r="E817" s="79" t="s">
        <v>65</v>
      </c>
      <c r="F817" s="57"/>
      <c r="G817" s="58">
        <v>8400</v>
      </c>
      <c r="H817" s="57">
        <f t="shared" si="20"/>
        <v>8400</v>
      </c>
      <c r="I817" s="58">
        <v>16800</v>
      </c>
      <c r="J817" s="58">
        <v>16800</v>
      </c>
      <c r="M817" s="64"/>
      <c r="N817" s="269"/>
      <c r="O817" s="270"/>
      <c r="P817" s="270"/>
      <c r="Q817" s="270"/>
    </row>
    <row r="818" spans="2:17" ht="15">
      <c r="B818" s="55" t="s">
        <v>68</v>
      </c>
      <c r="C818" s="55"/>
      <c r="D818" s="55"/>
      <c r="E818" s="79" t="s">
        <v>69</v>
      </c>
      <c r="F818" s="57"/>
      <c r="G818" s="58">
        <v>3996</v>
      </c>
      <c r="H818" s="57">
        <f t="shared" si="20"/>
        <v>16004</v>
      </c>
      <c r="I818" s="58">
        <v>20000</v>
      </c>
      <c r="J818" s="58">
        <v>15000</v>
      </c>
      <c r="M818" s="64"/>
      <c r="N818" s="269"/>
      <c r="O818" s="270"/>
      <c r="P818" s="270"/>
      <c r="Q818" s="270"/>
    </row>
    <row r="819" spans="2:17" ht="15">
      <c r="B819" s="55" t="s">
        <v>102</v>
      </c>
      <c r="C819" s="55"/>
      <c r="D819" s="55"/>
      <c r="E819" s="79" t="s">
        <v>135</v>
      </c>
      <c r="F819" s="57"/>
      <c r="G819" s="58">
        <v>60000</v>
      </c>
      <c r="H819" s="57">
        <f t="shared" si="20"/>
        <v>0</v>
      </c>
      <c r="I819" s="58">
        <v>60000</v>
      </c>
      <c r="J819" s="58">
        <v>50000</v>
      </c>
      <c r="M819" s="64"/>
      <c r="N819" s="269"/>
      <c r="O819" s="270"/>
      <c r="P819" s="270"/>
      <c r="Q819" s="270"/>
    </row>
    <row r="820" spans="2:17" ht="15" hidden="1">
      <c r="B820" s="55" t="s">
        <v>294</v>
      </c>
      <c r="C820" s="55"/>
      <c r="D820" s="55"/>
      <c r="E820" s="79" t="s">
        <v>73</v>
      </c>
      <c r="F820" s="57"/>
      <c r="G820" s="58"/>
      <c r="H820" s="57">
        <f t="shared" si="20"/>
        <v>0</v>
      </c>
      <c r="I820" s="58"/>
      <c r="J820" s="58"/>
      <c r="M820" s="64"/>
      <c r="N820" s="269"/>
      <c r="O820" s="270"/>
      <c r="P820" s="270"/>
      <c r="Q820" s="270"/>
    </row>
    <row r="821" spans="2:17" ht="15">
      <c r="B821" s="55" t="s">
        <v>87</v>
      </c>
      <c r="C821" s="55"/>
      <c r="D821" s="55"/>
      <c r="E821" s="79" t="s">
        <v>88</v>
      </c>
      <c r="F821" s="57">
        <v>0</v>
      </c>
      <c r="G821" s="58">
        <v>0</v>
      </c>
      <c r="H821" s="57">
        <f t="shared" si="20"/>
        <v>20000</v>
      </c>
      <c r="I821" s="58">
        <v>20000</v>
      </c>
      <c r="J821" s="58"/>
      <c r="M821" s="64"/>
      <c r="N821" s="269"/>
      <c r="O821" s="270"/>
      <c r="P821" s="270"/>
      <c r="Q821" s="270"/>
    </row>
    <row r="822" spans="2:17" ht="15">
      <c r="B822" s="55"/>
      <c r="C822" s="55"/>
      <c r="D822" s="177"/>
      <c r="E822" s="78"/>
      <c r="F822" s="289"/>
      <c r="G822" s="289"/>
      <c r="H822" s="57"/>
      <c r="I822" s="289"/>
      <c r="J822" s="122"/>
      <c r="M822" s="64"/>
      <c r="N822" s="269"/>
      <c r="O822" s="270"/>
      <c r="P822" s="270"/>
      <c r="Q822" s="270"/>
    </row>
    <row r="823" spans="2:17" ht="15">
      <c r="B823" s="141" t="s">
        <v>194</v>
      </c>
      <c r="C823" s="74"/>
      <c r="D823" s="100"/>
      <c r="E823" s="290"/>
      <c r="F823" s="50">
        <f>SUM(F824:F831)</f>
        <v>0</v>
      </c>
      <c r="G823" s="50">
        <f>SUM(G824:G831)</f>
        <v>4698</v>
      </c>
      <c r="H823" s="50">
        <f>SUM(H824:H831)</f>
        <v>106302</v>
      </c>
      <c r="I823" s="50">
        <f>SUM(I824:I831)</f>
        <v>111000</v>
      </c>
      <c r="J823" s="50">
        <f>SUM(J824:J831)</f>
        <v>115000</v>
      </c>
      <c r="M823" s="64"/>
      <c r="N823" s="269"/>
      <c r="O823" s="270"/>
      <c r="P823" s="270"/>
      <c r="Q823" s="270"/>
    </row>
    <row r="824" spans="2:17" ht="8.1" customHeight="1">
      <c r="B824" s="55"/>
      <c r="C824" s="55"/>
      <c r="D824" s="177"/>
      <c r="E824" s="291"/>
      <c r="F824" s="54"/>
      <c r="G824" s="54"/>
      <c r="H824" s="57"/>
      <c r="I824" s="54"/>
      <c r="J824" s="54"/>
      <c r="M824" s="64"/>
      <c r="N824" s="269"/>
      <c r="O824" s="270"/>
      <c r="P824" s="270"/>
      <c r="Q824" s="270"/>
    </row>
    <row r="825" spans="2:17" ht="15">
      <c r="B825" s="55" t="s">
        <v>241</v>
      </c>
      <c r="C825" s="55"/>
      <c r="D825" s="177"/>
      <c r="E825" s="79" t="s">
        <v>196</v>
      </c>
      <c r="F825" s="54"/>
      <c r="G825" s="54"/>
      <c r="H825" s="57"/>
      <c r="I825" s="54"/>
      <c r="J825" s="58">
        <v>12000</v>
      </c>
      <c r="M825" s="64"/>
      <c r="N825" s="269"/>
      <c r="O825" s="270"/>
      <c r="P825" s="270"/>
      <c r="Q825" s="270"/>
    </row>
    <row r="826" spans="2:17" ht="15">
      <c r="B826" s="55" t="s">
        <v>252</v>
      </c>
      <c r="C826" s="55"/>
      <c r="D826" s="177"/>
      <c r="E826" s="79" t="s">
        <v>200</v>
      </c>
      <c r="F826" s="54"/>
      <c r="G826" s="54"/>
      <c r="H826" s="57"/>
      <c r="I826" s="54"/>
      <c r="J826" s="58">
        <v>17000</v>
      </c>
      <c r="M826" s="64"/>
      <c r="N826" s="269"/>
      <c r="O826" s="270"/>
      <c r="P826" s="270"/>
      <c r="Q826" s="270"/>
    </row>
    <row r="827" spans="2:17" ht="15">
      <c r="B827" s="55" t="s">
        <v>250</v>
      </c>
      <c r="C827" s="55"/>
      <c r="D827" s="177"/>
      <c r="E827" s="79" t="s">
        <v>196</v>
      </c>
      <c r="F827" s="54"/>
      <c r="G827" s="54"/>
      <c r="H827" s="57"/>
      <c r="I827" s="54"/>
      <c r="J827" s="58">
        <v>13000</v>
      </c>
      <c r="M827" s="64"/>
      <c r="N827" s="269"/>
      <c r="O827" s="270"/>
      <c r="P827" s="270"/>
      <c r="Q827" s="270"/>
    </row>
    <row r="828" spans="2:17" ht="15">
      <c r="B828" s="55" t="s">
        <v>199</v>
      </c>
      <c r="C828" s="55"/>
      <c r="D828" s="55"/>
      <c r="E828" s="79" t="s">
        <v>200</v>
      </c>
      <c r="F828" s="126"/>
      <c r="G828" s="58">
        <v>0</v>
      </c>
      <c r="H828" s="57">
        <f>SUM(I828-G828)</f>
        <v>60000</v>
      </c>
      <c r="I828" s="58">
        <v>60000</v>
      </c>
      <c r="J828" s="58">
        <v>65000</v>
      </c>
      <c r="M828" s="64"/>
      <c r="N828" s="269"/>
      <c r="O828" s="270"/>
      <c r="P828" s="270"/>
      <c r="Q828" s="270"/>
    </row>
    <row r="829" spans="2:17" ht="15">
      <c r="B829" s="88" t="s">
        <v>242</v>
      </c>
      <c r="C829" s="89"/>
      <c r="D829" s="89"/>
      <c r="E829" s="79" t="s">
        <v>200</v>
      </c>
      <c r="F829" s="292"/>
      <c r="G829" s="144">
        <v>0</v>
      </c>
      <c r="H829" s="57">
        <f>SUM(I829-G829)</f>
        <v>45000</v>
      </c>
      <c r="I829" s="144">
        <v>45000</v>
      </c>
      <c r="J829" s="144"/>
      <c r="M829" s="64"/>
      <c r="N829" s="269"/>
      <c r="O829" s="270"/>
      <c r="P829" s="270"/>
      <c r="Q829" s="270"/>
    </row>
    <row r="830" spans="2:17" ht="15">
      <c r="B830" s="88" t="s">
        <v>216</v>
      </c>
      <c r="C830" s="89"/>
      <c r="D830" s="89"/>
      <c r="E830" s="79" t="s">
        <v>196</v>
      </c>
      <c r="F830" s="292"/>
      <c r="G830" s="144">
        <v>4698</v>
      </c>
      <c r="H830" s="57">
        <f>SUM(I830-G830)</f>
        <v>1302</v>
      </c>
      <c r="I830" s="144">
        <v>6000</v>
      </c>
      <c r="J830" s="144">
        <v>8000</v>
      </c>
      <c r="M830" s="64"/>
      <c r="N830" s="269"/>
      <c r="O830" s="270"/>
      <c r="P830" s="270"/>
      <c r="Q830" s="270"/>
    </row>
    <row r="831" spans="2:17" ht="15">
      <c r="B831" s="88"/>
      <c r="C831" s="89"/>
      <c r="D831" s="89"/>
      <c r="E831" s="53"/>
      <c r="F831" s="292"/>
      <c r="G831" s="144"/>
      <c r="H831" s="57">
        <f>SUM(I831-G831)</f>
        <v>0</v>
      </c>
      <c r="I831" s="144"/>
      <c r="J831" s="144"/>
      <c r="M831" s="64"/>
      <c r="N831" s="269"/>
      <c r="O831" s="270"/>
      <c r="P831" s="270"/>
      <c r="Q831" s="270"/>
    </row>
    <row r="832" spans="2:17" ht="15">
      <c r="B832" s="88"/>
      <c r="C832" s="89"/>
      <c r="D832" s="145" t="s">
        <v>220</v>
      </c>
      <c r="E832" s="53"/>
      <c r="F832" s="245">
        <f>SUM(F793+F811+F823)</f>
        <v>1866262.4000000001</v>
      </c>
      <c r="G832" s="245">
        <f>SUM(G793+G811+G823)</f>
        <v>1050411.48</v>
      </c>
      <c r="H832" s="245">
        <f>SUM(H793+H811+H823)</f>
        <v>1162041.08</v>
      </c>
      <c r="I832" s="245">
        <f>SUM(I793+I811+I823)</f>
        <v>2212452.56</v>
      </c>
      <c r="J832" s="246">
        <f>SUM(J793+J811+J823)</f>
        <v>2796145.13</v>
      </c>
      <c r="M832" s="64"/>
      <c r="N832" s="269"/>
      <c r="O832" s="270"/>
      <c r="P832" s="270"/>
      <c r="Q832" s="270"/>
    </row>
    <row r="833" spans="2:17" ht="15">
      <c r="B833" s="74"/>
      <c r="C833" s="74"/>
      <c r="D833" s="35"/>
      <c r="E833" s="219"/>
      <c r="F833" s="219"/>
      <c r="G833" s="219"/>
      <c r="H833" s="219"/>
      <c r="I833" s="219"/>
      <c r="J833" s="261"/>
      <c r="M833" s="64"/>
      <c r="N833" s="269"/>
      <c r="O833" s="270"/>
      <c r="P833" s="270"/>
      <c r="Q833" s="270"/>
    </row>
    <row r="834" spans="2:17" ht="15.75" customHeight="1">
      <c r="B834" s="74"/>
      <c r="C834" s="74"/>
      <c r="D834" s="74"/>
      <c r="E834" s="101"/>
      <c r="F834" s="101"/>
      <c r="G834" s="102"/>
      <c r="H834" s="101"/>
      <c r="I834" s="102"/>
      <c r="J834" s="247"/>
      <c r="M834" s="64"/>
      <c r="N834" s="269"/>
      <c r="O834" s="270"/>
      <c r="P834" s="270"/>
      <c r="Q834" s="270"/>
    </row>
    <row r="835" spans="2:17" ht="15">
      <c r="B835" s="74"/>
      <c r="C835" s="74"/>
      <c r="D835" s="74" t="s">
        <v>221</v>
      </c>
      <c r="E835" s="104"/>
      <c r="F835" s="104" t="s">
        <v>222</v>
      </c>
      <c r="G835" s="102"/>
      <c r="H835" s="104" t="s">
        <v>223</v>
      </c>
      <c r="I835" s="105"/>
      <c r="J835" s="102"/>
      <c r="M835" s="64"/>
      <c r="N835" s="269"/>
      <c r="O835" s="270"/>
      <c r="P835" s="270"/>
      <c r="Q835" s="270"/>
    </row>
    <row r="836" spans="2:17" ht="15">
      <c r="B836" s="74"/>
      <c r="C836" s="74"/>
      <c r="D836" s="106"/>
      <c r="E836" s="101"/>
      <c r="F836" s="101"/>
      <c r="G836" s="102"/>
      <c r="H836" s="101"/>
      <c r="I836" s="102"/>
      <c r="J836" s="102"/>
      <c r="M836" s="64"/>
      <c r="N836" s="269"/>
      <c r="O836" s="270"/>
      <c r="P836" s="270"/>
      <c r="Q836" s="270"/>
    </row>
    <row r="837" spans="2:17" ht="15">
      <c r="B837" s="74"/>
      <c r="C837" s="74"/>
      <c r="D837" s="74"/>
      <c r="E837" s="104"/>
      <c r="F837" s="104"/>
      <c r="G837" s="105"/>
      <c r="H837" s="104"/>
      <c r="I837" s="105"/>
      <c r="J837" s="105"/>
      <c r="M837" s="64"/>
      <c r="N837" s="269"/>
      <c r="O837" s="270"/>
      <c r="P837" s="270"/>
      <c r="Q837" s="270"/>
    </row>
    <row r="838" spans="2:17" ht="15">
      <c r="B838" s="74"/>
      <c r="C838" s="74"/>
      <c r="D838" s="35" t="s">
        <v>560</v>
      </c>
      <c r="E838" s="107"/>
      <c r="F838" s="107" t="s">
        <v>563</v>
      </c>
      <c r="G838" s="149"/>
      <c r="H838" s="550" t="s">
        <v>559</v>
      </c>
      <c r="I838" s="550"/>
      <c r="J838" s="550"/>
      <c r="M838" s="64"/>
      <c r="N838" s="269"/>
      <c r="O838" s="270"/>
      <c r="P838" s="270"/>
      <c r="Q838" s="270"/>
    </row>
    <row r="839" spans="2:17" ht="15">
      <c r="B839" s="74"/>
      <c r="C839" s="74"/>
      <c r="D839" s="100" t="s">
        <v>119</v>
      </c>
      <c r="E839" s="34"/>
      <c r="F839" s="34" t="s">
        <v>268</v>
      </c>
      <c r="G839" s="109"/>
      <c r="H839" s="109" t="s">
        <v>226</v>
      </c>
      <c r="I839" s="34"/>
      <c r="J839" s="34"/>
      <c r="M839" s="64"/>
      <c r="N839" s="269"/>
      <c r="O839" s="270"/>
      <c r="P839" s="270"/>
      <c r="Q839" s="270"/>
    </row>
    <row r="840" spans="2:17" ht="15">
      <c r="B840" s="74"/>
      <c r="C840" s="74"/>
      <c r="D840" s="100"/>
      <c r="E840" s="34"/>
      <c r="F840" s="34"/>
      <c r="G840" s="109"/>
      <c r="H840" s="109"/>
      <c r="I840" s="34"/>
      <c r="J840" s="34"/>
      <c r="M840" s="64"/>
      <c r="N840" s="269"/>
      <c r="O840" s="270"/>
      <c r="P840" s="270"/>
      <c r="Q840" s="270"/>
    </row>
    <row r="841" spans="2:17" ht="15">
      <c r="B841" s="74"/>
      <c r="C841" s="74"/>
      <c r="D841" s="100"/>
      <c r="E841" s="34"/>
      <c r="F841" s="34"/>
      <c r="G841" s="109"/>
      <c r="H841" s="109"/>
      <c r="I841" s="34"/>
      <c r="J841" s="34"/>
      <c r="M841" s="64"/>
      <c r="N841" s="269"/>
      <c r="O841" s="270"/>
      <c r="P841" s="270"/>
      <c r="Q841" s="270"/>
    </row>
    <row r="842" spans="2:17" ht="15">
      <c r="B842" s="74"/>
      <c r="C842" s="74"/>
      <c r="D842" s="100"/>
      <c r="E842" s="34"/>
      <c r="F842" s="34"/>
      <c r="G842" s="109"/>
      <c r="H842" s="109"/>
      <c r="I842" s="34"/>
      <c r="J842" s="34"/>
      <c r="M842" s="64"/>
      <c r="N842" s="269"/>
      <c r="O842" s="270"/>
      <c r="P842" s="270"/>
      <c r="Q842" s="270"/>
    </row>
    <row r="843" spans="2:17" ht="15">
      <c r="B843" s="74"/>
      <c r="C843" s="74"/>
      <c r="D843" s="100"/>
      <c r="E843" s="34"/>
      <c r="F843" s="34"/>
      <c r="G843" s="109"/>
      <c r="H843" s="109"/>
      <c r="I843" s="34"/>
      <c r="J843" s="34"/>
      <c r="M843" s="64"/>
      <c r="N843" s="269"/>
      <c r="O843" s="270"/>
      <c r="P843" s="270"/>
      <c r="Q843" s="270"/>
    </row>
    <row r="844" spans="2:17" ht="15">
      <c r="B844" s="74"/>
      <c r="C844" s="74"/>
      <c r="D844" s="100"/>
      <c r="E844" s="34"/>
      <c r="F844" s="34"/>
      <c r="G844" s="109"/>
      <c r="H844" s="109"/>
      <c r="I844" s="34"/>
      <c r="J844" s="34"/>
      <c r="M844" s="64"/>
      <c r="N844" s="269"/>
      <c r="O844" s="270"/>
      <c r="P844" s="270"/>
      <c r="Q844" s="270"/>
    </row>
    <row r="845" spans="2:17" ht="15">
      <c r="B845" s="74"/>
      <c r="C845" s="74"/>
      <c r="D845" s="100"/>
      <c r="E845" s="34"/>
      <c r="F845" s="34"/>
      <c r="G845" s="109"/>
      <c r="H845" s="109"/>
      <c r="I845" s="34"/>
      <c r="J845" s="34"/>
      <c r="M845" s="64"/>
      <c r="N845" s="269"/>
      <c r="O845" s="270"/>
      <c r="P845" s="270"/>
      <c r="Q845" s="270"/>
    </row>
    <row r="846" spans="2:17" ht="15">
      <c r="B846" s="74"/>
      <c r="C846" s="74"/>
      <c r="D846" s="100"/>
      <c r="E846" s="34"/>
      <c r="F846" s="34"/>
      <c r="G846" s="109"/>
      <c r="H846" s="109"/>
      <c r="I846" s="34"/>
      <c r="J846" s="34"/>
      <c r="M846" s="64"/>
      <c r="N846" s="269"/>
      <c r="O846" s="270"/>
      <c r="P846" s="270"/>
      <c r="Q846" s="270"/>
    </row>
    <row r="847" spans="2:17" ht="15">
      <c r="B847" s="74"/>
      <c r="C847" s="74"/>
      <c r="D847" s="100"/>
      <c r="E847" s="34"/>
      <c r="F847" s="34"/>
      <c r="G847" s="109"/>
      <c r="H847" s="109"/>
      <c r="I847" s="34"/>
      <c r="J847" s="34"/>
      <c r="M847" s="64"/>
      <c r="N847" s="269"/>
      <c r="O847" s="270"/>
      <c r="P847" s="270"/>
      <c r="Q847" s="270"/>
    </row>
    <row r="848" spans="2:17" ht="15">
      <c r="B848" s="74"/>
      <c r="C848" s="74"/>
      <c r="D848" s="100"/>
      <c r="E848" s="34"/>
      <c r="F848" s="34"/>
      <c r="G848" s="109"/>
      <c r="H848" s="109"/>
      <c r="I848" s="34"/>
      <c r="J848" s="28">
        <v>13</v>
      </c>
      <c r="M848" s="64"/>
      <c r="N848" s="269"/>
      <c r="O848" s="270"/>
      <c r="P848" s="270"/>
      <c r="Q848" s="270"/>
    </row>
    <row r="849" spans="1:17" ht="15">
      <c r="B849" s="74"/>
      <c r="C849" s="74"/>
      <c r="D849" s="74"/>
      <c r="E849" s="104"/>
      <c r="F849" s="104"/>
      <c r="G849" s="105"/>
      <c r="H849" s="104"/>
      <c r="I849" s="105"/>
      <c r="J849" s="105"/>
      <c r="M849" s="64"/>
      <c r="N849" s="269"/>
      <c r="O849" s="270"/>
      <c r="P849" s="270"/>
      <c r="Q849" s="270"/>
    </row>
    <row r="850" spans="1:17" ht="15">
      <c r="A850" s="536" t="s">
        <v>143</v>
      </c>
      <c r="B850" s="536"/>
      <c r="C850" s="536"/>
      <c r="D850" s="536"/>
      <c r="E850" s="536"/>
      <c r="F850" s="536"/>
      <c r="G850" s="536"/>
      <c r="H850" s="536"/>
      <c r="I850" s="536"/>
      <c r="J850" s="536"/>
      <c r="M850" s="64"/>
      <c r="N850" s="269"/>
      <c r="O850" s="270"/>
      <c r="P850" s="270"/>
      <c r="Q850" s="270"/>
    </row>
    <row r="851" spans="1:17" ht="15">
      <c r="B851" s="74"/>
      <c r="C851" s="74"/>
      <c r="D851" s="74"/>
      <c r="E851" s="104"/>
      <c r="F851" s="104"/>
      <c r="G851" s="105"/>
      <c r="H851" s="104"/>
      <c r="I851" s="105"/>
      <c r="J851" s="105"/>
      <c r="M851" s="64"/>
      <c r="N851" s="269"/>
      <c r="O851" s="270"/>
      <c r="P851" s="270"/>
      <c r="Q851" s="270"/>
    </row>
    <row r="852" spans="1:17" ht="15">
      <c r="A852" s="32" t="s">
        <v>303</v>
      </c>
      <c r="B852" s="33"/>
      <c r="C852" s="33"/>
      <c r="D852" s="33"/>
      <c r="E852" s="34"/>
      <c r="F852" s="34"/>
      <c r="G852" s="34"/>
      <c r="H852" s="34"/>
      <c r="I852" s="34"/>
      <c r="J852" s="109"/>
      <c r="M852" s="64"/>
      <c r="N852" s="269"/>
      <c r="O852" s="270"/>
      <c r="P852" s="270"/>
      <c r="Q852" s="270"/>
    </row>
    <row r="853" spans="1:17" ht="15">
      <c r="A853" s="32"/>
      <c r="B853" s="33"/>
      <c r="C853" s="33"/>
      <c r="D853" s="33"/>
      <c r="E853" s="34"/>
      <c r="F853" s="34"/>
      <c r="G853" s="34"/>
      <c r="H853" s="34"/>
      <c r="I853" s="34"/>
      <c r="J853" s="109"/>
      <c r="M853" s="64"/>
      <c r="N853" s="269"/>
      <c r="O853" s="270"/>
      <c r="P853" s="270"/>
      <c r="Q853" s="270"/>
    </row>
    <row r="854" spans="1:17" ht="15" customHeight="1">
      <c r="B854" s="551" t="s">
        <v>145</v>
      </c>
      <c r="C854" s="552"/>
      <c r="D854" s="553"/>
      <c r="E854" s="557" t="s">
        <v>146</v>
      </c>
      <c r="F854" s="559" t="s">
        <v>147</v>
      </c>
      <c r="G854" s="561" t="s">
        <v>148</v>
      </c>
      <c r="H854" s="562"/>
      <c r="I854" s="563"/>
      <c r="J854" s="559" t="s">
        <v>149</v>
      </c>
      <c r="M854" s="64"/>
      <c r="N854" s="269"/>
      <c r="O854" s="270"/>
      <c r="P854" s="270"/>
      <c r="Q854" s="270"/>
    </row>
    <row r="855" spans="1:17" ht="33.75" customHeight="1">
      <c r="B855" s="554"/>
      <c r="C855" s="555"/>
      <c r="D855" s="556"/>
      <c r="E855" s="558"/>
      <c r="F855" s="560"/>
      <c r="G855" s="116" t="s">
        <v>150</v>
      </c>
      <c r="H855" s="116" t="s">
        <v>151</v>
      </c>
      <c r="I855" s="117" t="s">
        <v>7</v>
      </c>
      <c r="J855" s="560"/>
      <c r="M855" s="64"/>
      <c r="N855" s="269"/>
      <c r="O855" s="270"/>
      <c r="P855" s="270"/>
      <c r="Q855" s="270"/>
    </row>
    <row r="856" spans="1:17" ht="15">
      <c r="B856" s="141"/>
      <c r="C856" s="74"/>
      <c r="D856" s="74"/>
      <c r="E856" s="215"/>
      <c r="F856" s="293"/>
      <c r="G856" s="294"/>
      <c r="H856" s="293"/>
      <c r="I856" s="295"/>
      <c r="J856" s="264"/>
      <c r="M856" s="64"/>
      <c r="N856" s="269"/>
      <c r="O856" s="270"/>
      <c r="P856" s="270"/>
      <c r="Q856" s="270"/>
    </row>
    <row r="857" spans="1:17" ht="15">
      <c r="B857" s="153" t="s">
        <v>152</v>
      </c>
      <c r="C857" s="154"/>
      <c r="D857" s="155"/>
      <c r="E857" s="256" t="s">
        <v>304</v>
      </c>
      <c r="F857" s="281">
        <f>SUM(F859:F875)</f>
        <v>1429731.2300000002</v>
      </c>
      <c r="G857" s="281">
        <f>SUM(G859:G875)</f>
        <v>749220.66</v>
      </c>
      <c r="H857" s="281">
        <f>SUM(H859:H875)</f>
        <v>757351.26</v>
      </c>
      <c r="I857" s="220">
        <f>SUM(I859:I875)</f>
        <v>1506571.9200000002</v>
      </c>
      <c r="J857" s="261">
        <f>SUM(J859:J875)</f>
        <v>1579480.91</v>
      </c>
      <c r="M857" s="64"/>
      <c r="N857" s="269"/>
      <c r="O857" s="270"/>
      <c r="P857" s="270"/>
      <c r="Q857" s="270"/>
    </row>
    <row r="858" spans="1:17" ht="15">
      <c r="B858" s="55"/>
      <c r="C858" s="55"/>
      <c r="D858" s="55"/>
      <c r="E858" s="235"/>
      <c r="F858" s="53"/>
      <c r="G858" s="54"/>
      <c r="H858" s="53"/>
      <c r="I858" s="54"/>
      <c r="J858" s="54"/>
      <c r="M858" s="64"/>
      <c r="N858" s="269"/>
      <c r="O858" s="270"/>
      <c r="P858" s="270"/>
      <c r="Q858" s="270"/>
    </row>
    <row r="859" spans="1:17" ht="15">
      <c r="B859" s="55" t="s">
        <v>14</v>
      </c>
      <c r="C859" s="55"/>
      <c r="D859" s="55"/>
      <c r="E859" s="56" t="s">
        <v>15</v>
      </c>
      <c r="F859" s="57">
        <v>893455.18</v>
      </c>
      <c r="G859" s="58">
        <v>493914</v>
      </c>
      <c r="H859" s="57">
        <f>SUM(I859-G859)</f>
        <v>493914</v>
      </c>
      <c r="I859" s="58">
        <v>987828</v>
      </c>
      <c r="J859" s="58">
        <v>1045452</v>
      </c>
      <c r="M859" s="64"/>
      <c r="N859" s="269"/>
      <c r="O859" s="270"/>
      <c r="P859" s="270"/>
      <c r="Q859" s="270"/>
    </row>
    <row r="860" spans="1:17" ht="15" customHeight="1">
      <c r="B860" s="55" t="s">
        <v>16</v>
      </c>
      <c r="C860" s="55"/>
      <c r="D860" s="55"/>
      <c r="E860" s="56" t="s">
        <v>17</v>
      </c>
      <c r="F860" s="57">
        <v>48000</v>
      </c>
      <c r="G860" s="58">
        <v>24000</v>
      </c>
      <c r="H860" s="57">
        <f t="shared" ref="H860:H874" si="21">SUM(I860-G860)</f>
        <v>24000</v>
      </c>
      <c r="I860" s="243">
        <v>48000</v>
      </c>
      <c r="J860" s="243">
        <v>48000</v>
      </c>
      <c r="M860" s="64"/>
      <c r="N860" s="269"/>
      <c r="O860" s="270"/>
      <c r="P860" s="270"/>
      <c r="Q860" s="270"/>
    </row>
    <row r="861" spans="1:17" ht="15">
      <c r="B861" s="55" t="s">
        <v>18</v>
      </c>
      <c r="C861" s="55"/>
      <c r="D861" s="55"/>
      <c r="E861" s="56" t="s">
        <v>154</v>
      </c>
      <c r="F861" s="57">
        <v>126000</v>
      </c>
      <c r="G861" s="58">
        <v>63000</v>
      </c>
      <c r="H861" s="57">
        <f t="shared" si="21"/>
        <v>63000</v>
      </c>
      <c r="I861" s="243">
        <v>126000</v>
      </c>
      <c r="J861" s="243">
        <v>126000</v>
      </c>
      <c r="M861" s="64"/>
      <c r="N861" s="269"/>
      <c r="O861" s="270"/>
      <c r="P861" s="270"/>
      <c r="Q861" s="270"/>
    </row>
    <row r="862" spans="1:17" ht="15">
      <c r="B862" s="55" t="s">
        <v>20</v>
      </c>
      <c r="C862" s="55"/>
      <c r="D862" s="55"/>
      <c r="E862" s="56" t="s">
        <v>21</v>
      </c>
      <c r="F862" s="57">
        <v>12000</v>
      </c>
      <c r="G862" s="58">
        <v>12000</v>
      </c>
      <c r="H862" s="57">
        <f t="shared" si="21"/>
        <v>0</v>
      </c>
      <c r="I862" s="243">
        <v>12000</v>
      </c>
      <c r="J862" s="243">
        <v>12000</v>
      </c>
      <c r="M862" s="64"/>
      <c r="N862" s="269"/>
      <c r="O862" s="270"/>
      <c r="P862" s="270"/>
      <c r="Q862" s="270"/>
    </row>
    <row r="863" spans="1:17" ht="15">
      <c r="B863" s="55" t="s">
        <v>155</v>
      </c>
      <c r="C863" s="55"/>
      <c r="D863" s="55"/>
      <c r="E863" s="79" t="s">
        <v>31</v>
      </c>
      <c r="F863" s="57">
        <v>75492.5</v>
      </c>
      <c r="G863" s="58">
        <v>0</v>
      </c>
      <c r="H863" s="57">
        <f t="shared" si="21"/>
        <v>82319</v>
      </c>
      <c r="I863" s="58">
        <v>82319</v>
      </c>
      <c r="J863" s="58">
        <v>87121</v>
      </c>
      <c r="M863" s="64"/>
      <c r="N863" s="269"/>
      <c r="O863" s="270"/>
      <c r="P863" s="270"/>
      <c r="Q863" s="270"/>
    </row>
    <row r="864" spans="1:17" ht="15">
      <c r="B864" s="55" t="s">
        <v>32</v>
      </c>
      <c r="C864" s="55"/>
      <c r="D864" s="55"/>
      <c r="E864" s="79" t="s">
        <v>33</v>
      </c>
      <c r="F864" s="57">
        <v>10000</v>
      </c>
      <c r="G864" s="58">
        <v>0</v>
      </c>
      <c r="H864" s="57">
        <f t="shared" si="21"/>
        <v>10000</v>
      </c>
      <c r="I864" s="58">
        <v>10000</v>
      </c>
      <c r="J864" s="58">
        <v>10000</v>
      </c>
      <c r="M864" s="64"/>
      <c r="N864" s="269"/>
      <c r="O864" s="270"/>
      <c r="P864" s="270"/>
      <c r="Q864" s="270"/>
    </row>
    <row r="865" spans="2:17" ht="15">
      <c r="B865" s="55" t="s">
        <v>156</v>
      </c>
      <c r="C865" s="55"/>
      <c r="D865" s="55"/>
      <c r="E865" s="79" t="s">
        <v>35</v>
      </c>
      <c r="F865" s="57">
        <v>75492.5</v>
      </c>
      <c r="G865" s="58">
        <v>82319</v>
      </c>
      <c r="H865" s="57">
        <f t="shared" si="21"/>
        <v>0</v>
      </c>
      <c r="I865" s="58">
        <v>82319</v>
      </c>
      <c r="J865" s="58">
        <v>87121</v>
      </c>
      <c r="M865" s="64"/>
      <c r="N865" s="269"/>
      <c r="O865" s="270"/>
      <c r="P865" s="270"/>
      <c r="Q865" s="270"/>
    </row>
    <row r="866" spans="2:17" ht="15">
      <c r="B866" s="55" t="s">
        <v>229</v>
      </c>
      <c r="C866" s="55"/>
      <c r="D866" s="55"/>
      <c r="E866" s="79" t="s">
        <v>35</v>
      </c>
      <c r="F866" s="57">
        <v>10000</v>
      </c>
      <c r="G866" s="58">
        <v>0</v>
      </c>
      <c r="H866" s="57">
        <f t="shared" si="21"/>
        <v>10000</v>
      </c>
      <c r="I866" s="58">
        <v>10000</v>
      </c>
      <c r="J866" s="58">
        <v>10000</v>
      </c>
      <c r="M866" s="64"/>
      <c r="N866" s="269"/>
      <c r="O866" s="270"/>
      <c r="P866" s="270"/>
      <c r="Q866" s="270"/>
    </row>
    <row r="867" spans="2:17" ht="15">
      <c r="B867" s="55" t="s">
        <v>158</v>
      </c>
      <c r="C867" s="55"/>
      <c r="D867" s="55"/>
      <c r="E867" s="79" t="s">
        <v>38</v>
      </c>
      <c r="F867" s="57">
        <v>107258.58</v>
      </c>
      <c r="G867" s="58">
        <v>59269.68</v>
      </c>
      <c r="H867" s="57">
        <f t="shared" si="21"/>
        <v>59269.68</v>
      </c>
      <c r="I867" s="58">
        <v>118539.36</v>
      </c>
      <c r="J867" s="58">
        <v>125454.24</v>
      </c>
      <c r="M867" s="64"/>
      <c r="N867" s="269"/>
      <c r="O867" s="270"/>
      <c r="P867" s="270"/>
      <c r="Q867" s="270"/>
    </row>
    <row r="868" spans="2:17" ht="15">
      <c r="B868" s="55" t="s">
        <v>39</v>
      </c>
      <c r="C868" s="55"/>
      <c r="D868" s="55"/>
      <c r="E868" s="79" t="s">
        <v>40</v>
      </c>
      <c r="F868" s="57">
        <v>2400</v>
      </c>
      <c r="G868" s="58">
        <v>1200</v>
      </c>
      <c r="H868" s="57">
        <f t="shared" si="21"/>
        <v>1200</v>
      </c>
      <c r="I868" s="58">
        <v>2400</v>
      </c>
      <c r="J868" s="58">
        <v>2400</v>
      </c>
      <c r="M868" s="64"/>
      <c r="N868" s="269"/>
      <c r="O868" s="270"/>
      <c r="P868" s="270"/>
      <c r="Q868" s="270"/>
    </row>
    <row r="869" spans="2:17" ht="15">
      <c r="B869" s="55" t="s">
        <v>41</v>
      </c>
      <c r="C869" s="55"/>
      <c r="D869" s="55"/>
      <c r="E869" s="79" t="s">
        <v>42</v>
      </c>
      <c r="F869" s="57">
        <v>13232.47</v>
      </c>
      <c r="G869" s="58">
        <v>7317.98</v>
      </c>
      <c r="H869" s="57">
        <f t="shared" si="21"/>
        <v>12438.580000000002</v>
      </c>
      <c r="I869" s="58">
        <v>19756.560000000001</v>
      </c>
      <c r="J869" s="58">
        <v>23522.67</v>
      </c>
      <c r="M869" s="64"/>
      <c r="N869" s="269"/>
      <c r="O869" s="270"/>
      <c r="P869" s="270"/>
      <c r="Q869" s="270"/>
    </row>
    <row r="870" spans="2:17" ht="15">
      <c r="B870" s="55" t="s">
        <v>43</v>
      </c>
      <c r="C870" s="55"/>
      <c r="D870" s="55"/>
      <c r="E870" s="79" t="s">
        <v>44</v>
      </c>
      <c r="F870" s="57">
        <v>2400</v>
      </c>
      <c r="G870" s="58">
        <v>1200</v>
      </c>
      <c r="H870" s="57">
        <f t="shared" si="21"/>
        <v>1200</v>
      </c>
      <c r="I870" s="58">
        <v>2400</v>
      </c>
      <c r="J870" s="58">
        <v>2400</v>
      </c>
      <c r="M870" s="64"/>
      <c r="N870" s="269"/>
      <c r="O870" s="270"/>
      <c r="P870" s="270"/>
      <c r="Q870" s="270"/>
    </row>
    <row r="871" spans="2:17" ht="15">
      <c r="B871" s="55" t="s">
        <v>159</v>
      </c>
      <c r="C871" s="55"/>
      <c r="D871" s="55"/>
      <c r="E871" s="56" t="s">
        <v>46</v>
      </c>
      <c r="F871" s="57"/>
      <c r="G871" s="58">
        <v>5000</v>
      </c>
      <c r="H871" s="57">
        <f t="shared" si="21"/>
        <v>0</v>
      </c>
      <c r="I871" s="58">
        <v>5000</v>
      </c>
      <c r="J871" s="58"/>
      <c r="M871" s="64"/>
      <c r="N871" s="269"/>
      <c r="O871" s="270"/>
      <c r="P871" s="270"/>
      <c r="Q871" s="270"/>
    </row>
    <row r="872" spans="2:17" ht="15">
      <c r="B872" s="55" t="s">
        <v>271</v>
      </c>
      <c r="C872" s="55"/>
      <c r="D872" s="55"/>
      <c r="E872" s="79" t="s">
        <v>46</v>
      </c>
      <c r="F872" s="57">
        <v>40000</v>
      </c>
      <c r="G872" s="58"/>
      <c r="H872" s="57">
        <f t="shared" si="21"/>
        <v>0</v>
      </c>
      <c r="I872" s="58"/>
      <c r="J872" s="58"/>
      <c r="M872" s="64"/>
      <c r="N872" s="269"/>
      <c r="O872" s="270"/>
      <c r="P872" s="270"/>
      <c r="Q872" s="270"/>
    </row>
    <row r="873" spans="2:17" ht="15">
      <c r="B873" s="55" t="s">
        <v>161</v>
      </c>
      <c r="C873" s="55"/>
      <c r="D873" s="55"/>
      <c r="E873" s="79" t="s">
        <v>46</v>
      </c>
      <c r="F873" s="57">
        <v>14000</v>
      </c>
      <c r="G873" s="58"/>
      <c r="H873" s="57">
        <f t="shared" si="21"/>
        <v>0</v>
      </c>
      <c r="I873" s="58"/>
      <c r="J873" s="58"/>
      <c r="M873" s="64"/>
      <c r="N873" s="269"/>
      <c r="O873" s="270"/>
      <c r="P873" s="270"/>
      <c r="Q873" s="270"/>
    </row>
    <row r="874" spans="2:17" ht="15">
      <c r="B874" s="55" t="s">
        <v>45</v>
      </c>
      <c r="C874" s="55"/>
      <c r="D874" s="55"/>
      <c r="E874" s="79" t="s">
        <v>46</v>
      </c>
      <c r="F874" s="57">
        <v>0</v>
      </c>
      <c r="G874" s="58">
        <v>0</v>
      </c>
      <c r="H874" s="57">
        <f t="shared" si="21"/>
        <v>10</v>
      </c>
      <c r="I874" s="58">
        <v>10</v>
      </c>
      <c r="J874" s="58">
        <v>10</v>
      </c>
      <c r="M874" s="64"/>
      <c r="N874" s="269"/>
      <c r="O874" s="270"/>
      <c r="P874" s="270"/>
      <c r="Q874" s="270"/>
    </row>
    <row r="875" spans="2:17" ht="15">
      <c r="B875" s="55"/>
      <c r="C875" s="55"/>
      <c r="D875" s="55"/>
      <c r="E875" s="57"/>
      <c r="F875" s="296"/>
      <c r="G875" s="297"/>
      <c r="H875" s="296"/>
      <c r="I875" s="58"/>
      <c r="J875" s="58"/>
      <c r="M875" s="64"/>
      <c r="N875" s="269"/>
      <c r="O875" s="270"/>
      <c r="P875" s="270"/>
      <c r="Q875" s="270"/>
    </row>
    <row r="876" spans="2:17" ht="15">
      <c r="B876" s="153" t="s">
        <v>162</v>
      </c>
      <c r="C876" s="154"/>
      <c r="D876" s="155"/>
      <c r="E876" s="256"/>
      <c r="F876" s="49">
        <f>SUM(F878:F886)</f>
        <v>0</v>
      </c>
      <c r="G876" s="49">
        <f>SUM(G878:G886)</f>
        <v>12725</v>
      </c>
      <c r="H876" s="49">
        <f>SUM(H878:H886)</f>
        <v>51875</v>
      </c>
      <c r="I876" s="50">
        <f>SUM(I878:I886)</f>
        <v>64600</v>
      </c>
      <c r="J876" s="50">
        <f>SUM(J878:J886)</f>
        <v>89600</v>
      </c>
      <c r="M876" s="64"/>
      <c r="N876" s="269"/>
      <c r="O876" s="270"/>
      <c r="P876" s="270"/>
      <c r="Q876" s="270"/>
    </row>
    <row r="877" spans="2:17" ht="15">
      <c r="B877" s="55"/>
      <c r="C877" s="55"/>
      <c r="D877" s="55"/>
      <c r="E877" s="235"/>
      <c r="F877" s="53"/>
      <c r="G877" s="54"/>
      <c r="H877" s="53"/>
      <c r="I877" s="54"/>
      <c r="J877" s="54"/>
      <c r="M877" s="64"/>
      <c r="N877" s="269"/>
      <c r="O877" s="270"/>
      <c r="P877" s="270"/>
      <c r="Q877" s="270"/>
    </row>
    <row r="878" spans="2:17" ht="15">
      <c r="B878" s="55" t="s">
        <v>50</v>
      </c>
      <c r="C878" s="55"/>
      <c r="D878" s="55"/>
      <c r="E878" s="79" t="s">
        <v>51</v>
      </c>
      <c r="F878" s="57"/>
      <c r="G878" s="58">
        <v>5425</v>
      </c>
      <c r="H878" s="57">
        <f>SUM(I878-G878)</f>
        <v>14575</v>
      </c>
      <c r="I878" s="58">
        <v>20000</v>
      </c>
      <c r="J878" s="58">
        <v>40000</v>
      </c>
      <c r="M878" s="64"/>
      <c r="N878" s="269"/>
      <c r="O878" s="270"/>
      <c r="P878" s="270"/>
      <c r="Q878" s="270"/>
    </row>
    <row r="879" spans="2:17" ht="15">
      <c r="B879" s="55" t="s">
        <v>52</v>
      </c>
      <c r="C879" s="55"/>
      <c r="D879" s="55"/>
      <c r="E879" s="79" t="s">
        <v>53</v>
      </c>
      <c r="F879" s="57"/>
      <c r="G879" s="58">
        <v>0</v>
      </c>
      <c r="H879" s="57">
        <f t="shared" ref="H879:H883" si="22">SUM(I879-G879)</f>
        <v>20000</v>
      </c>
      <c r="I879" s="58">
        <v>20000</v>
      </c>
      <c r="J879" s="58">
        <v>15000</v>
      </c>
      <c r="M879" s="64"/>
      <c r="N879" s="269"/>
      <c r="O879" s="270"/>
      <c r="P879" s="270"/>
      <c r="Q879" s="270"/>
    </row>
    <row r="880" spans="2:17" ht="15">
      <c r="B880" s="55" t="s">
        <v>54</v>
      </c>
      <c r="C880" s="55"/>
      <c r="D880" s="55"/>
      <c r="E880" s="79" t="s">
        <v>55</v>
      </c>
      <c r="F880" s="57"/>
      <c r="G880" s="58">
        <v>2500</v>
      </c>
      <c r="H880" s="57">
        <f t="shared" si="22"/>
        <v>2500</v>
      </c>
      <c r="I880" s="58">
        <v>5000</v>
      </c>
      <c r="J880" s="58">
        <v>25000</v>
      </c>
      <c r="M880" s="64"/>
      <c r="N880" s="269"/>
      <c r="O880" s="270"/>
      <c r="P880" s="270"/>
      <c r="Q880" s="270"/>
    </row>
    <row r="881" spans="2:17" ht="15">
      <c r="B881" s="55" t="s">
        <v>163</v>
      </c>
      <c r="C881" s="55"/>
      <c r="D881" s="55"/>
      <c r="E881" s="79" t="s">
        <v>65</v>
      </c>
      <c r="F881" s="57"/>
      <c r="G881" s="58">
        <v>4800</v>
      </c>
      <c r="H881" s="57">
        <f t="shared" si="22"/>
        <v>4800</v>
      </c>
      <c r="I881" s="87">
        <v>9600</v>
      </c>
      <c r="J881" s="87">
        <v>9600</v>
      </c>
      <c r="M881" s="64"/>
      <c r="N881" s="269"/>
      <c r="O881" s="270"/>
      <c r="P881" s="270"/>
      <c r="Q881" s="270"/>
    </row>
    <row r="882" spans="2:17" ht="15" hidden="1">
      <c r="B882" s="77" t="s">
        <v>305</v>
      </c>
      <c r="C882" s="55"/>
      <c r="D882" s="77"/>
      <c r="E882" s="129" t="s">
        <v>69</v>
      </c>
      <c r="F882" s="66"/>
      <c r="G882" s="66"/>
      <c r="H882" s="57">
        <f t="shared" si="22"/>
        <v>0</v>
      </c>
      <c r="I882" s="87"/>
      <c r="J882" s="87"/>
      <c r="M882" s="64"/>
      <c r="N882" s="269"/>
      <c r="O882" s="270"/>
      <c r="P882" s="270"/>
      <c r="Q882" s="270"/>
    </row>
    <row r="883" spans="2:17" ht="15">
      <c r="B883" s="55" t="s">
        <v>87</v>
      </c>
      <c r="C883" s="55"/>
      <c r="D883" s="55"/>
      <c r="E883" s="79" t="s">
        <v>88</v>
      </c>
      <c r="F883" s="57"/>
      <c r="G883" s="58">
        <v>0</v>
      </c>
      <c r="H883" s="57">
        <f t="shared" si="22"/>
        <v>10000</v>
      </c>
      <c r="I883" s="58">
        <v>10000</v>
      </c>
      <c r="J883" s="58"/>
      <c r="M883" s="64"/>
      <c r="N883" s="269"/>
      <c r="O883" s="270"/>
      <c r="P883" s="270"/>
      <c r="Q883" s="270"/>
    </row>
    <row r="884" spans="2:17" ht="15">
      <c r="B884" s="55"/>
      <c r="C884" s="55"/>
      <c r="D884" s="55"/>
      <c r="E884" s="79"/>
      <c r="F884" s="57"/>
      <c r="G884" s="58"/>
      <c r="H884" s="57"/>
      <c r="I884" s="58"/>
      <c r="J884" s="58"/>
      <c r="M884" s="64"/>
      <c r="N884" s="269"/>
      <c r="O884" s="270"/>
      <c r="P884" s="270"/>
      <c r="Q884" s="270"/>
    </row>
    <row r="885" spans="2:17" ht="15">
      <c r="B885" s="55"/>
      <c r="C885" s="55"/>
      <c r="D885" s="55"/>
      <c r="E885" s="79"/>
      <c r="F885" s="57"/>
      <c r="G885" s="58"/>
      <c r="H885" s="57"/>
      <c r="I885" s="58"/>
      <c r="J885" s="58"/>
      <c r="M885" s="64"/>
      <c r="N885" s="269"/>
      <c r="O885" s="270"/>
      <c r="P885" s="270"/>
      <c r="Q885" s="270"/>
    </row>
    <row r="886" spans="2:17" ht="15.75">
      <c r="B886" s="55"/>
      <c r="C886" s="55"/>
      <c r="D886" s="77"/>
      <c r="E886" s="298"/>
      <c r="F886" s="66"/>
      <c r="G886" s="66"/>
      <c r="H886" s="57"/>
      <c r="I886" s="87"/>
      <c r="J886" s="87"/>
      <c r="M886" s="64"/>
      <c r="N886" s="269"/>
      <c r="O886" s="270"/>
      <c r="P886" s="270"/>
      <c r="Q886" s="270"/>
    </row>
    <row r="887" spans="2:17" ht="15">
      <c r="B887" s="141" t="s">
        <v>194</v>
      </c>
      <c r="C887" s="74"/>
      <c r="D887" s="100"/>
      <c r="E887" s="143"/>
      <c r="F887" s="143">
        <f>SUM(F888:F892)</f>
        <v>0</v>
      </c>
      <c r="G887" s="143">
        <f>SUM(G888:G892)</f>
        <v>0</v>
      </c>
      <c r="H887" s="143">
        <f>SUM(H888:H892)</f>
        <v>58000</v>
      </c>
      <c r="I887" s="143">
        <f>SUM(I888:I892)</f>
        <v>58000</v>
      </c>
      <c r="J887" s="143">
        <f>SUM(J888:J892)</f>
        <v>22000</v>
      </c>
      <c r="M887" s="64"/>
      <c r="N887" s="269"/>
      <c r="O887" s="270"/>
      <c r="P887" s="270"/>
      <c r="Q887" s="270"/>
    </row>
    <row r="888" spans="2:17" ht="15">
      <c r="B888" s="77"/>
      <c r="C888" s="55"/>
      <c r="D888" s="77"/>
      <c r="E888" s="122"/>
      <c r="F888" s="126"/>
      <c r="G888" s="126"/>
      <c r="H888" s="57"/>
      <c r="I888" s="126"/>
      <c r="J888" s="126"/>
      <c r="M888" s="64"/>
      <c r="N888" s="269"/>
      <c r="O888" s="270"/>
      <c r="P888" s="270"/>
      <c r="Q888" s="270"/>
    </row>
    <row r="889" spans="2:17" ht="15">
      <c r="B889" s="77" t="s">
        <v>216</v>
      </c>
      <c r="C889" s="55"/>
      <c r="D889" s="77"/>
      <c r="E889" s="79" t="s">
        <v>196</v>
      </c>
      <c r="F889" s="126"/>
      <c r="G889" s="126"/>
      <c r="H889" s="57"/>
      <c r="I889" s="126"/>
      <c r="J889" s="126">
        <v>10000</v>
      </c>
      <c r="M889" s="64"/>
      <c r="N889" s="269"/>
      <c r="O889" s="270"/>
      <c r="P889" s="270"/>
      <c r="Q889" s="270"/>
    </row>
    <row r="890" spans="2:17" ht="15">
      <c r="B890" s="77" t="s">
        <v>250</v>
      </c>
      <c r="C890" s="55"/>
      <c r="D890" s="77"/>
      <c r="E890" s="79" t="s">
        <v>196</v>
      </c>
      <c r="F890" s="126"/>
      <c r="G890" s="126"/>
      <c r="H890" s="57"/>
      <c r="I890" s="126"/>
      <c r="J890" s="126">
        <v>12000</v>
      </c>
      <c r="M890" s="64"/>
      <c r="N890" s="269"/>
      <c r="O890" s="270"/>
      <c r="P890" s="270"/>
      <c r="Q890" s="270"/>
    </row>
    <row r="891" spans="2:17" ht="15">
      <c r="B891" s="77" t="s">
        <v>242</v>
      </c>
      <c r="C891" s="55"/>
      <c r="D891" s="77"/>
      <c r="E891" s="79" t="s">
        <v>200</v>
      </c>
      <c r="F891" s="126"/>
      <c r="G891" s="126">
        <v>0</v>
      </c>
      <c r="H891" s="57">
        <f>SUM(I891-G891)</f>
        <v>45000</v>
      </c>
      <c r="I891" s="126">
        <v>45000</v>
      </c>
      <c r="J891" s="126"/>
      <c r="M891" s="64"/>
      <c r="N891" s="269"/>
      <c r="O891" s="270"/>
      <c r="P891" s="270"/>
      <c r="Q891" s="270"/>
    </row>
    <row r="892" spans="2:17" ht="15">
      <c r="B892" s="55" t="s">
        <v>252</v>
      </c>
      <c r="C892" s="55"/>
      <c r="D892" s="55"/>
      <c r="E892" s="79" t="s">
        <v>200</v>
      </c>
      <c r="F892" s="66"/>
      <c r="G892" s="126">
        <v>0</v>
      </c>
      <c r="H892" s="57">
        <f>SUM(I892-G892)</f>
        <v>13000</v>
      </c>
      <c r="I892" s="58">
        <v>13000</v>
      </c>
      <c r="J892" s="58"/>
      <c r="M892" s="64"/>
      <c r="N892" s="269"/>
      <c r="O892" s="270"/>
      <c r="P892" s="270"/>
      <c r="Q892" s="270"/>
    </row>
    <row r="893" spans="2:17" ht="15">
      <c r="B893" s="88"/>
      <c r="C893" s="89"/>
      <c r="D893" s="145" t="s">
        <v>220</v>
      </c>
      <c r="E893" s="53"/>
      <c r="F893" s="245">
        <f>SUM(F857+F876+F887)</f>
        <v>1429731.2300000002</v>
      </c>
      <c r="G893" s="245">
        <f>SUM(G857+G876+G887)</f>
        <v>761945.66</v>
      </c>
      <c r="H893" s="245">
        <f>SUM(H857+H876+H887)</f>
        <v>867226.26</v>
      </c>
      <c r="I893" s="245">
        <f>SUM(I857+I876+I887)</f>
        <v>1629171.9200000002</v>
      </c>
      <c r="J893" s="246">
        <f>SUM(J857+J876+J887)</f>
        <v>1691080.91</v>
      </c>
      <c r="M893" s="64"/>
      <c r="N893" s="269"/>
      <c r="O893" s="270"/>
      <c r="P893" s="270"/>
      <c r="Q893" s="270"/>
    </row>
    <row r="894" spans="2:17" ht="15">
      <c r="B894" s="74"/>
      <c r="C894" s="74"/>
      <c r="D894" s="100"/>
      <c r="E894" s="277"/>
      <c r="F894" s="277"/>
      <c r="G894" s="277"/>
      <c r="H894" s="277"/>
      <c r="I894" s="277"/>
      <c r="J894" s="277"/>
      <c r="M894" s="64"/>
      <c r="N894" s="269"/>
      <c r="O894" s="270"/>
      <c r="P894" s="270"/>
      <c r="Q894" s="270"/>
    </row>
    <row r="895" spans="2:17" ht="15">
      <c r="B895" s="74"/>
      <c r="C895" s="74"/>
      <c r="D895" s="100"/>
      <c r="E895" s="101"/>
      <c r="F895" s="101"/>
      <c r="G895" s="102"/>
      <c r="H895" s="101"/>
      <c r="I895" s="102"/>
      <c r="J895" s="102"/>
      <c r="M895" s="64"/>
      <c r="N895" s="269"/>
      <c r="O895" s="270"/>
      <c r="P895" s="270"/>
      <c r="Q895" s="270"/>
    </row>
    <row r="896" spans="2:17" ht="15">
      <c r="B896" s="74"/>
      <c r="C896" s="74"/>
      <c r="D896" s="74" t="s">
        <v>306</v>
      </c>
      <c r="E896" s="299"/>
      <c r="F896" s="299"/>
      <c r="G896" s="247"/>
      <c r="H896" s="299"/>
      <c r="I896" s="247"/>
      <c r="J896" s="105"/>
      <c r="M896" s="64"/>
      <c r="N896" s="269"/>
      <c r="O896" s="270"/>
      <c r="P896" s="270"/>
      <c r="Q896" s="270"/>
    </row>
    <row r="897" spans="1:17" ht="15">
      <c r="B897" s="74"/>
      <c r="C897" s="74"/>
      <c r="D897" s="100"/>
      <c r="E897" s="279"/>
      <c r="F897" s="279"/>
      <c r="G897" s="279"/>
      <c r="H897" s="279"/>
      <c r="I897" s="279"/>
      <c r="J897" s="300"/>
      <c r="M897" s="64"/>
      <c r="N897" s="269"/>
      <c r="O897" s="270"/>
      <c r="P897" s="270"/>
      <c r="Q897" s="270"/>
    </row>
    <row r="898" spans="1:17" ht="15">
      <c r="B898" s="74"/>
      <c r="C898" s="74"/>
      <c r="D898" s="100"/>
      <c r="E898" s="300"/>
      <c r="F898" s="300"/>
      <c r="G898" s="300"/>
      <c r="H898" s="300"/>
      <c r="I898" s="300"/>
      <c r="J898" s="300"/>
      <c r="M898" s="64"/>
      <c r="N898" s="269"/>
      <c r="O898" s="270"/>
      <c r="P898" s="270"/>
      <c r="Q898" s="270"/>
    </row>
    <row r="899" spans="1:17" ht="15">
      <c r="B899" s="74"/>
      <c r="C899" s="74"/>
      <c r="D899" s="301" t="s">
        <v>572</v>
      </c>
      <c r="E899" s="302"/>
      <c r="F899" s="550" t="s">
        <v>224</v>
      </c>
      <c r="G899" s="550"/>
      <c r="H899" s="550"/>
      <c r="I899" s="302"/>
      <c r="J899" s="302"/>
      <c r="M899" s="64"/>
      <c r="N899" s="269"/>
      <c r="O899" s="270"/>
      <c r="P899" s="270"/>
      <c r="Q899" s="270"/>
    </row>
    <row r="900" spans="1:17" ht="15">
      <c r="B900" s="74"/>
      <c r="C900" s="74"/>
      <c r="D900" s="106" t="s">
        <v>307</v>
      </c>
      <c r="E900" s="277"/>
      <c r="F900" s="303"/>
      <c r="G900" s="303"/>
      <c r="H900" s="303"/>
      <c r="I900" s="277"/>
      <c r="J900" s="304"/>
      <c r="M900" s="64"/>
      <c r="N900" s="269"/>
      <c r="O900" s="270"/>
      <c r="P900" s="270"/>
      <c r="Q900" s="270"/>
    </row>
    <row r="901" spans="1:17" ht="15">
      <c r="B901" s="74"/>
      <c r="C901" s="74"/>
      <c r="D901" s="106"/>
      <c r="E901" s="277"/>
      <c r="F901" s="277"/>
      <c r="G901" s="277"/>
      <c r="H901" s="277"/>
      <c r="I901" s="277"/>
      <c r="J901" s="304"/>
      <c r="M901" s="64"/>
      <c r="N901" s="269"/>
      <c r="O901" s="270"/>
      <c r="P901" s="270"/>
      <c r="Q901" s="270"/>
    </row>
    <row r="902" spans="1:17" ht="15">
      <c r="B902" s="74"/>
      <c r="C902" s="74"/>
      <c r="D902" s="106"/>
      <c r="E902" s="277"/>
      <c r="F902" s="277"/>
      <c r="G902" s="277"/>
      <c r="H902" s="277"/>
      <c r="I902" s="277"/>
      <c r="J902" s="304"/>
      <c r="M902" s="64"/>
      <c r="N902" s="269"/>
      <c r="O902" s="270"/>
      <c r="P902" s="270"/>
      <c r="Q902" s="270"/>
    </row>
    <row r="903" spans="1:17" ht="15">
      <c r="B903" s="74"/>
      <c r="C903" s="74"/>
      <c r="D903" s="106"/>
      <c r="E903" s="277"/>
      <c r="F903" s="277"/>
      <c r="G903" s="277"/>
      <c r="H903" s="277"/>
      <c r="I903" s="277"/>
      <c r="J903" s="304"/>
      <c r="M903" s="64"/>
      <c r="N903" s="269"/>
      <c r="O903" s="270"/>
      <c r="P903" s="270"/>
      <c r="Q903" s="270"/>
    </row>
    <row r="904" spans="1:17" ht="15">
      <c r="B904" s="74"/>
      <c r="C904" s="74"/>
      <c r="D904" s="106"/>
      <c r="E904" s="277"/>
      <c r="F904" s="277"/>
      <c r="G904" s="277"/>
      <c r="H904" s="277"/>
      <c r="I904" s="277"/>
      <c r="J904" s="304"/>
      <c r="M904" s="64"/>
      <c r="N904" s="269"/>
      <c r="O904" s="270"/>
      <c r="P904" s="270"/>
      <c r="Q904" s="270"/>
    </row>
    <row r="905" spans="1:17" ht="13.5" customHeight="1">
      <c r="B905" s="74"/>
      <c r="C905" s="74"/>
      <c r="D905" s="106"/>
      <c r="E905" s="277"/>
      <c r="F905" s="277"/>
      <c r="G905" s="277"/>
      <c r="H905" s="277"/>
      <c r="I905" s="277"/>
      <c r="J905" s="304"/>
      <c r="M905" s="64"/>
      <c r="N905" s="269"/>
      <c r="O905" s="270"/>
      <c r="P905" s="270"/>
      <c r="Q905" s="270"/>
    </row>
    <row r="906" spans="1:17" ht="13.5" customHeight="1">
      <c r="B906" s="74"/>
      <c r="C906" s="74"/>
      <c r="D906" s="106"/>
      <c r="E906" s="277"/>
      <c r="F906" s="277"/>
      <c r="G906" s="277"/>
      <c r="H906" s="277"/>
      <c r="I906" s="277"/>
      <c r="J906" s="304"/>
      <c r="M906" s="64"/>
      <c r="N906" s="269"/>
      <c r="O906" s="270"/>
      <c r="P906" s="270"/>
      <c r="Q906" s="270"/>
    </row>
    <row r="907" spans="1:17" ht="13.5" customHeight="1">
      <c r="B907" s="74"/>
      <c r="C907" s="74"/>
      <c r="D907" s="106"/>
      <c r="E907" s="277"/>
      <c r="F907" s="277"/>
      <c r="G907" s="277"/>
      <c r="H907" s="277"/>
      <c r="I907" s="277"/>
      <c r="J907" s="304"/>
      <c r="M907" s="64"/>
      <c r="N907" s="269"/>
      <c r="O907" s="270"/>
      <c r="P907" s="270"/>
      <c r="Q907" s="270"/>
    </row>
    <row r="908" spans="1:17" ht="15">
      <c r="B908" s="74"/>
      <c r="C908" s="74"/>
      <c r="D908" s="106"/>
      <c r="E908" s="277"/>
      <c r="F908" s="277"/>
      <c r="G908" s="277"/>
      <c r="H908" s="277"/>
      <c r="I908" s="277"/>
      <c r="J908" s="304"/>
      <c r="M908" s="64"/>
      <c r="N908" s="269"/>
      <c r="O908" s="270"/>
      <c r="P908" s="270"/>
      <c r="Q908" s="270"/>
    </row>
    <row r="909" spans="1:17" ht="15">
      <c r="B909" s="74"/>
      <c r="C909" s="74"/>
      <c r="D909" s="106"/>
      <c r="E909" s="277"/>
      <c r="F909" s="277"/>
      <c r="G909" s="277"/>
      <c r="H909" s="277"/>
      <c r="I909" s="277"/>
      <c r="J909" s="304"/>
      <c r="M909" s="64"/>
      <c r="N909" s="269"/>
      <c r="O909" s="270"/>
      <c r="P909" s="270"/>
      <c r="Q909" s="270"/>
    </row>
    <row r="910" spans="1:17" ht="15">
      <c r="B910" s="74"/>
      <c r="C910" s="74"/>
      <c r="D910" s="74"/>
      <c r="E910" s="104"/>
      <c r="F910" s="104"/>
      <c r="G910" s="105"/>
      <c r="H910" s="104"/>
      <c r="I910" s="105"/>
      <c r="J910" s="305">
        <v>14</v>
      </c>
      <c r="M910" s="64"/>
      <c r="N910" s="269"/>
      <c r="O910" s="270"/>
      <c r="P910" s="270"/>
      <c r="Q910" s="270"/>
    </row>
    <row r="911" spans="1:17" ht="15">
      <c r="B911" s="74"/>
      <c r="C911" s="74"/>
      <c r="D911" s="74"/>
      <c r="E911" s="104"/>
      <c r="F911" s="104"/>
      <c r="G911" s="105"/>
      <c r="H911" s="104"/>
      <c r="I911" s="105"/>
      <c r="J911" s="105"/>
      <c r="M911" s="64"/>
      <c r="N911" s="269"/>
      <c r="O911" s="270"/>
      <c r="P911" s="270"/>
      <c r="Q911" s="270"/>
    </row>
    <row r="912" spans="1:17" ht="15">
      <c r="A912" s="536" t="s">
        <v>143</v>
      </c>
      <c r="B912" s="536"/>
      <c r="C912" s="536"/>
      <c r="D912" s="536"/>
      <c r="E912" s="536"/>
      <c r="F912" s="536"/>
      <c r="G912" s="536"/>
      <c r="H912" s="536"/>
      <c r="I912" s="536"/>
      <c r="J912" s="536"/>
      <c r="M912" s="64"/>
      <c r="N912" s="269"/>
      <c r="O912" s="270"/>
      <c r="P912" s="231"/>
      <c r="Q912" s="270"/>
    </row>
    <row r="913" spans="1:17" ht="15">
      <c r="B913" s="74"/>
      <c r="C913" s="74"/>
      <c r="D913" s="74"/>
      <c r="E913" s="34"/>
      <c r="F913" s="34"/>
      <c r="G913" s="34"/>
      <c r="H913" s="34"/>
      <c r="I913" s="34"/>
      <c r="J913" s="34"/>
      <c r="M913" s="64"/>
      <c r="N913" s="269"/>
      <c r="O913" s="270"/>
      <c r="P913" s="270"/>
      <c r="Q913" s="270"/>
    </row>
    <row r="914" spans="1:17" ht="15">
      <c r="A914" s="32" t="s">
        <v>308</v>
      </c>
      <c r="B914" s="33"/>
      <c r="C914" s="33"/>
      <c r="D914" s="33"/>
      <c r="E914" s="34"/>
      <c r="F914" s="34"/>
      <c r="G914" s="34"/>
      <c r="H914" s="34"/>
      <c r="I914" s="34"/>
      <c r="J914" s="34"/>
      <c r="M914" s="64"/>
      <c r="N914" s="269"/>
      <c r="O914" s="270"/>
      <c r="P914" s="231"/>
      <c r="Q914" s="270"/>
    </row>
    <row r="915" spans="1:17" ht="15">
      <c r="B915" s="74"/>
      <c r="C915" s="74"/>
      <c r="D915" s="74"/>
      <c r="E915" s="34"/>
      <c r="F915" s="34"/>
      <c r="G915" s="34"/>
      <c r="H915" s="34"/>
      <c r="I915" s="34"/>
      <c r="J915" s="109"/>
      <c r="N915" s="69"/>
      <c r="O915" s="231"/>
      <c r="P915" s="306"/>
      <c r="Q915" s="103"/>
    </row>
    <row r="916" spans="1:17" ht="15" customHeight="1">
      <c r="B916" s="551" t="s">
        <v>145</v>
      </c>
      <c r="C916" s="552"/>
      <c r="D916" s="553"/>
      <c r="E916" s="557" t="s">
        <v>146</v>
      </c>
      <c r="F916" s="559" t="s">
        <v>147</v>
      </c>
      <c r="G916" s="561" t="s">
        <v>148</v>
      </c>
      <c r="H916" s="562"/>
      <c r="I916" s="563"/>
      <c r="J916" s="559" t="s">
        <v>149</v>
      </c>
      <c r="M916" s="64"/>
      <c r="N916" s="269"/>
      <c r="O916" s="270"/>
      <c r="P916" s="270"/>
      <c r="Q916" s="270"/>
    </row>
    <row r="917" spans="1:17" ht="36" customHeight="1">
      <c r="B917" s="554"/>
      <c r="C917" s="555"/>
      <c r="D917" s="556"/>
      <c r="E917" s="558"/>
      <c r="F917" s="560"/>
      <c r="G917" s="116" t="s">
        <v>150</v>
      </c>
      <c r="H917" s="116" t="s">
        <v>151</v>
      </c>
      <c r="I917" s="117" t="s">
        <v>7</v>
      </c>
      <c r="J917" s="560"/>
      <c r="N917" s="103"/>
      <c r="O917" s="103"/>
      <c r="P917" s="103"/>
      <c r="Q917" s="103"/>
    </row>
    <row r="918" spans="1:17">
      <c r="B918" s="153"/>
      <c r="C918" s="154"/>
      <c r="D918" s="155"/>
      <c r="E918" s="75"/>
      <c r="F918" s="264"/>
      <c r="G918" s="307"/>
      <c r="H918" s="264"/>
      <c r="I918" s="264"/>
      <c r="J918" s="264"/>
      <c r="N918" s="103"/>
      <c r="O918" s="103"/>
      <c r="P918" s="103"/>
      <c r="Q918" s="103"/>
    </row>
    <row r="919" spans="1:17" ht="15">
      <c r="B919" s="141" t="s">
        <v>152</v>
      </c>
      <c r="C919" s="74"/>
      <c r="D919" s="217"/>
      <c r="E919" s="308" t="s">
        <v>309</v>
      </c>
      <c r="F919" s="281">
        <f>SUM(F921:F935)</f>
        <v>1358731.19</v>
      </c>
      <c r="G919" s="281">
        <f>SUM(G921:G935)</f>
        <v>697391.86</v>
      </c>
      <c r="H919" s="281">
        <f>SUM(H921:H935)</f>
        <v>710476.38</v>
      </c>
      <c r="I919" s="220">
        <f>SUM(I921:I935)</f>
        <v>1407868.24</v>
      </c>
      <c r="J919" s="220">
        <f>SUM(J921:J935)</f>
        <v>1497930.3</v>
      </c>
      <c r="N919" s="103"/>
      <c r="O919" s="103"/>
      <c r="P919" s="103"/>
      <c r="Q919" s="103"/>
    </row>
    <row r="920" spans="1:17" ht="15">
      <c r="B920" s="55"/>
      <c r="C920" s="55"/>
      <c r="D920" s="55"/>
      <c r="E920" s="235"/>
      <c r="F920" s="53"/>
      <c r="G920" s="54"/>
      <c r="H920" s="53"/>
      <c r="I920" s="54"/>
      <c r="J920" s="54"/>
      <c r="N920" s="103"/>
      <c r="O920" s="103"/>
      <c r="P920" s="103"/>
      <c r="Q920" s="103"/>
    </row>
    <row r="921" spans="1:17" ht="13.5">
      <c r="B921" s="55" t="s">
        <v>14</v>
      </c>
      <c r="C921" s="55"/>
      <c r="D921" s="55"/>
      <c r="E921" s="56" t="s">
        <v>15</v>
      </c>
      <c r="F921" s="57">
        <v>840408</v>
      </c>
      <c r="G921" s="58">
        <v>457813.77</v>
      </c>
      <c r="H921" s="57">
        <f>SUM(I921-G921)</f>
        <v>458302.23</v>
      </c>
      <c r="I921" s="58">
        <v>916116</v>
      </c>
      <c r="J921" s="58">
        <v>983160</v>
      </c>
      <c r="N921" s="103"/>
      <c r="O921" s="103"/>
      <c r="P921" s="103"/>
      <c r="Q921" s="103"/>
    </row>
    <row r="922" spans="1:17" ht="13.5" customHeight="1">
      <c r="B922" s="55" t="s">
        <v>16</v>
      </c>
      <c r="C922" s="55"/>
      <c r="D922" s="55"/>
      <c r="E922" s="56" t="s">
        <v>17</v>
      </c>
      <c r="F922" s="57">
        <v>48000</v>
      </c>
      <c r="G922" s="58">
        <v>24000</v>
      </c>
      <c r="H922" s="57">
        <f t="shared" ref="H922:H935" si="23">SUM(I922-G922)</f>
        <v>24000</v>
      </c>
      <c r="I922" s="243">
        <v>48000</v>
      </c>
      <c r="J922" s="243">
        <v>48000</v>
      </c>
      <c r="N922" s="103"/>
      <c r="O922" s="103"/>
      <c r="P922" s="103"/>
      <c r="Q922" s="103"/>
    </row>
    <row r="923" spans="1:17" ht="15">
      <c r="B923" s="55" t="s">
        <v>18</v>
      </c>
      <c r="C923" s="55"/>
      <c r="D923" s="55"/>
      <c r="E923" s="56" t="s">
        <v>154</v>
      </c>
      <c r="F923" s="57">
        <v>126000</v>
      </c>
      <c r="G923" s="58">
        <v>63000</v>
      </c>
      <c r="H923" s="57">
        <f t="shared" si="23"/>
        <v>63000</v>
      </c>
      <c r="I923" s="243">
        <v>126000</v>
      </c>
      <c r="J923" s="243">
        <v>126000</v>
      </c>
      <c r="N923" s="231"/>
      <c r="O923" s="103"/>
      <c r="P923" s="103"/>
      <c r="Q923" s="103"/>
    </row>
    <row r="924" spans="1:17" ht="13.5">
      <c r="B924" s="55" t="s">
        <v>20</v>
      </c>
      <c r="C924" s="55"/>
      <c r="D924" s="55"/>
      <c r="E924" s="56" t="s">
        <v>21</v>
      </c>
      <c r="F924" s="57">
        <v>12000</v>
      </c>
      <c r="G924" s="58">
        <v>12000</v>
      </c>
      <c r="H924" s="57">
        <f t="shared" si="23"/>
        <v>0</v>
      </c>
      <c r="I924" s="243">
        <v>12000</v>
      </c>
      <c r="J924" s="243">
        <v>12000</v>
      </c>
      <c r="K924" s="309"/>
      <c r="L924" s="309"/>
    </row>
    <row r="925" spans="1:17" ht="13.5">
      <c r="B925" s="55" t="s">
        <v>155</v>
      </c>
      <c r="C925" s="55"/>
      <c r="D925" s="55"/>
      <c r="E925" s="56" t="s">
        <v>31</v>
      </c>
      <c r="F925" s="57">
        <v>70034</v>
      </c>
      <c r="G925" s="58">
        <v>0</v>
      </c>
      <c r="H925" s="57">
        <f t="shared" si="23"/>
        <v>76343</v>
      </c>
      <c r="I925" s="58">
        <v>76343</v>
      </c>
      <c r="J925" s="58">
        <v>81930</v>
      </c>
    </row>
    <row r="926" spans="1:17" ht="13.5">
      <c r="B926" s="55" t="s">
        <v>32</v>
      </c>
      <c r="C926" s="55"/>
      <c r="D926" s="55"/>
      <c r="E926" s="56" t="s">
        <v>33</v>
      </c>
      <c r="F926" s="57">
        <v>10000</v>
      </c>
      <c r="G926" s="58">
        <v>0</v>
      </c>
      <c r="H926" s="57">
        <f t="shared" si="23"/>
        <v>10000</v>
      </c>
      <c r="I926" s="58">
        <v>10000</v>
      </c>
      <c r="J926" s="58">
        <v>10000</v>
      </c>
    </row>
    <row r="927" spans="1:17" ht="13.5">
      <c r="B927" s="55" t="s">
        <v>156</v>
      </c>
      <c r="C927" s="55"/>
      <c r="D927" s="55"/>
      <c r="E927" s="56" t="s">
        <v>35</v>
      </c>
      <c r="F927" s="57">
        <v>70034</v>
      </c>
      <c r="G927" s="58">
        <v>76144</v>
      </c>
      <c r="H927" s="57">
        <f t="shared" si="23"/>
        <v>199</v>
      </c>
      <c r="I927" s="58">
        <v>76343</v>
      </c>
      <c r="J927" s="58">
        <v>81930</v>
      </c>
    </row>
    <row r="928" spans="1:17" ht="13.5">
      <c r="B928" s="55" t="s">
        <v>229</v>
      </c>
      <c r="C928" s="55"/>
      <c r="D928" s="55"/>
      <c r="E928" s="56" t="s">
        <v>35</v>
      </c>
      <c r="F928" s="57">
        <v>10000</v>
      </c>
      <c r="G928" s="58">
        <v>0</v>
      </c>
      <c r="H928" s="57">
        <f t="shared" si="23"/>
        <v>10000</v>
      </c>
      <c r="I928" s="58">
        <v>10000</v>
      </c>
      <c r="J928" s="58">
        <v>10000</v>
      </c>
    </row>
    <row r="929" spans="2:17" ht="13.5">
      <c r="B929" s="55" t="s">
        <v>158</v>
      </c>
      <c r="C929" s="55"/>
      <c r="D929" s="55"/>
      <c r="E929" s="56" t="s">
        <v>38</v>
      </c>
      <c r="F929" s="57">
        <v>100848.96000000001</v>
      </c>
      <c r="G929" s="58">
        <v>54940.52</v>
      </c>
      <c r="H929" s="57">
        <f t="shared" si="23"/>
        <v>54993.4</v>
      </c>
      <c r="I929" s="58">
        <v>109933.92</v>
      </c>
      <c r="J929" s="58">
        <v>117979.2</v>
      </c>
      <c r="P929" s="64"/>
    </row>
    <row r="930" spans="2:17" ht="13.5">
      <c r="B930" s="55" t="s">
        <v>39</v>
      </c>
      <c r="C930" s="55"/>
      <c r="D930" s="55"/>
      <c r="E930" s="56" t="s">
        <v>40</v>
      </c>
      <c r="F930" s="57">
        <v>2400</v>
      </c>
      <c r="G930" s="58">
        <v>1200</v>
      </c>
      <c r="H930" s="57">
        <f t="shared" si="23"/>
        <v>1200</v>
      </c>
      <c r="I930" s="58">
        <v>2400</v>
      </c>
      <c r="J930" s="58">
        <v>2400</v>
      </c>
      <c r="N930" s="64"/>
      <c r="O930" s="64"/>
      <c r="P930" s="64"/>
      <c r="Q930" s="64"/>
    </row>
    <row r="931" spans="2:17" ht="13.5">
      <c r="B931" s="55" t="s">
        <v>41</v>
      </c>
      <c r="C931" s="55"/>
      <c r="D931" s="55"/>
      <c r="E931" s="56" t="s">
        <v>42</v>
      </c>
      <c r="F931" s="57">
        <v>12606.23</v>
      </c>
      <c r="G931" s="58">
        <v>7093.57</v>
      </c>
      <c r="H931" s="57">
        <f t="shared" si="23"/>
        <v>11228.75</v>
      </c>
      <c r="I931" s="58">
        <v>18322.32</v>
      </c>
      <c r="J931" s="58">
        <v>22121.1</v>
      </c>
      <c r="N931" s="64"/>
      <c r="O931" s="64"/>
      <c r="P931" s="64"/>
      <c r="Q931" s="64"/>
    </row>
    <row r="932" spans="2:17" ht="13.5">
      <c r="B932" s="55" t="s">
        <v>43</v>
      </c>
      <c r="C932" s="55"/>
      <c r="D932" s="55"/>
      <c r="E932" s="56" t="s">
        <v>44</v>
      </c>
      <c r="F932" s="57">
        <v>2400</v>
      </c>
      <c r="G932" s="58">
        <v>1200</v>
      </c>
      <c r="H932" s="57">
        <f t="shared" si="23"/>
        <v>1200</v>
      </c>
      <c r="I932" s="58">
        <v>2400</v>
      </c>
      <c r="J932" s="58">
        <v>2400</v>
      </c>
      <c r="N932" s="103"/>
      <c r="O932" s="103"/>
      <c r="P932" s="103"/>
      <c r="Q932" s="103"/>
    </row>
    <row r="933" spans="2:17" ht="13.5">
      <c r="B933" s="55" t="s">
        <v>271</v>
      </c>
      <c r="C933" s="55"/>
      <c r="D933" s="55"/>
      <c r="E933" s="56" t="s">
        <v>46</v>
      </c>
      <c r="F933" s="57">
        <v>40000</v>
      </c>
      <c r="G933" s="58"/>
      <c r="H933" s="57">
        <f t="shared" si="23"/>
        <v>0</v>
      </c>
      <c r="I933" s="58"/>
      <c r="J933" s="58"/>
      <c r="N933" s="103"/>
      <c r="O933" s="103"/>
      <c r="P933" s="103"/>
      <c r="Q933" s="103"/>
    </row>
    <row r="934" spans="2:17" ht="13.5">
      <c r="B934" s="55" t="s">
        <v>161</v>
      </c>
      <c r="C934" s="55"/>
      <c r="D934" s="55"/>
      <c r="E934" s="56" t="s">
        <v>46</v>
      </c>
      <c r="F934" s="57">
        <v>14000</v>
      </c>
      <c r="G934" s="58"/>
      <c r="H934" s="57">
        <f t="shared" si="23"/>
        <v>0</v>
      </c>
      <c r="I934" s="58"/>
      <c r="J934" s="58"/>
      <c r="N934" s="103"/>
      <c r="O934" s="103"/>
      <c r="P934" s="103"/>
      <c r="Q934" s="103"/>
    </row>
    <row r="935" spans="2:17" ht="13.5">
      <c r="B935" s="55" t="s">
        <v>45</v>
      </c>
      <c r="C935" s="55"/>
      <c r="D935" s="55"/>
      <c r="E935" s="56" t="s">
        <v>46</v>
      </c>
      <c r="F935" s="57">
        <v>0</v>
      </c>
      <c r="G935" s="58">
        <v>0</v>
      </c>
      <c r="H935" s="57">
        <f t="shared" si="23"/>
        <v>10</v>
      </c>
      <c r="I935" s="58">
        <v>10</v>
      </c>
      <c r="J935" s="58">
        <v>10</v>
      </c>
      <c r="N935" s="103"/>
      <c r="O935" s="103"/>
      <c r="P935" s="103"/>
      <c r="Q935" s="103"/>
    </row>
    <row r="936" spans="2:17" ht="15">
      <c r="B936" s="55"/>
      <c r="C936" s="55"/>
      <c r="D936" s="177"/>
      <c r="E936" s="57"/>
      <c r="F936" s="310"/>
      <c r="G936" s="311"/>
      <c r="H936" s="310"/>
      <c r="I936" s="58"/>
      <c r="J936" s="58"/>
      <c r="N936" s="83"/>
      <c r="O936" s="103"/>
      <c r="P936" s="103"/>
      <c r="Q936" s="103"/>
    </row>
    <row r="937" spans="2:17" ht="15">
      <c r="B937" s="141" t="s">
        <v>162</v>
      </c>
      <c r="C937" s="74"/>
      <c r="D937" s="217"/>
      <c r="E937" s="256"/>
      <c r="F937" s="49">
        <f>SUM(F939:F950)</f>
        <v>0</v>
      </c>
      <c r="G937" s="49">
        <f>SUM(G939:G950)</f>
        <v>114493</v>
      </c>
      <c r="H937" s="49">
        <f>SUM(H939:H950)</f>
        <v>280107</v>
      </c>
      <c r="I937" s="49">
        <f>SUM(I939:I950)</f>
        <v>394600</v>
      </c>
      <c r="J937" s="50">
        <f>SUM(J939:J950)</f>
        <v>215900</v>
      </c>
      <c r="N937" s="312"/>
      <c r="O937" s="103"/>
      <c r="P937" s="103"/>
      <c r="Q937" s="103"/>
    </row>
    <row r="938" spans="2:17" ht="15">
      <c r="B938" s="55"/>
      <c r="C938" s="55"/>
      <c r="D938" s="55"/>
      <c r="E938" s="235"/>
      <c r="F938" s="53"/>
      <c r="G938" s="54"/>
      <c r="H938" s="53"/>
      <c r="I938" s="54"/>
      <c r="J938" s="54"/>
      <c r="N938" s="312"/>
      <c r="O938" s="103"/>
      <c r="P938" s="103"/>
      <c r="Q938" s="103"/>
    </row>
    <row r="939" spans="2:17" ht="13.5">
      <c r="B939" s="55" t="s">
        <v>50</v>
      </c>
      <c r="C939" s="55"/>
      <c r="D939" s="55"/>
      <c r="E939" s="79" t="s">
        <v>51</v>
      </c>
      <c r="F939" s="57"/>
      <c r="G939" s="58">
        <v>12979</v>
      </c>
      <c r="H939" s="57">
        <f>SUM(I939-G939)</f>
        <v>12021</v>
      </c>
      <c r="I939" s="58">
        <v>25000</v>
      </c>
      <c r="J939" s="58">
        <v>42300</v>
      </c>
      <c r="N939" s="83"/>
      <c r="O939" s="103"/>
      <c r="P939" s="103"/>
      <c r="Q939" s="103"/>
    </row>
    <row r="940" spans="2:17" ht="13.5">
      <c r="B940" s="55" t="s">
        <v>52</v>
      </c>
      <c r="C940" s="55"/>
      <c r="D940" s="55"/>
      <c r="E940" s="79" t="s">
        <v>53</v>
      </c>
      <c r="F940" s="57"/>
      <c r="G940" s="58">
        <v>0</v>
      </c>
      <c r="H940" s="57">
        <f t="shared" ref="H940:H949" si="24">SUM(I940-G940)</f>
        <v>25000</v>
      </c>
      <c r="I940" s="58">
        <v>25000</v>
      </c>
      <c r="J940" s="58">
        <v>15000</v>
      </c>
      <c r="N940" s="83"/>
      <c r="O940" s="103"/>
      <c r="P940" s="103"/>
      <c r="Q940" s="103"/>
    </row>
    <row r="941" spans="2:17" ht="13.5">
      <c r="B941" s="55" t="s">
        <v>54</v>
      </c>
      <c r="C941" s="55"/>
      <c r="D941" s="55"/>
      <c r="E941" s="79" t="s">
        <v>55</v>
      </c>
      <c r="F941" s="57"/>
      <c r="G941" s="58">
        <v>10000</v>
      </c>
      <c r="H941" s="57">
        <f t="shared" si="24"/>
        <v>10000</v>
      </c>
      <c r="I941" s="58">
        <v>20000</v>
      </c>
      <c r="J941" s="58">
        <v>27000</v>
      </c>
      <c r="N941" s="83"/>
      <c r="O941" s="103"/>
      <c r="P941" s="103"/>
      <c r="Q941" s="103"/>
    </row>
    <row r="942" spans="2:17" ht="13.5">
      <c r="B942" s="55" t="s">
        <v>279</v>
      </c>
      <c r="C942" s="55"/>
      <c r="D942" s="55"/>
      <c r="E942" s="129" t="s">
        <v>61</v>
      </c>
      <c r="F942" s="57"/>
      <c r="G942" s="58">
        <v>0</v>
      </c>
      <c r="H942" s="57">
        <f t="shared" si="24"/>
        <v>10000</v>
      </c>
      <c r="I942" s="58">
        <v>10000</v>
      </c>
      <c r="J942" s="58">
        <v>2000</v>
      </c>
      <c r="N942" s="83"/>
      <c r="O942" s="103"/>
      <c r="P942" s="103"/>
      <c r="Q942" s="103"/>
    </row>
    <row r="943" spans="2:17" ht="13.5">
      <c r="B943" s="55" t="s">
        <v>68</v>
      </c>
      <c r="C943" s="55"/>
      <c r="D943" s="55"/>
      <c r="E943" s="79" t="s">
        <v>69</v>
      </c>
      <c r="F943" s="57"/>
      <c r="G943" s="58">
        <v>7127</v>
      </c>
      <c r="H943" s="57">
        <f t="shared" si="24"/>
        <v>12873</v>
      </c>
      <c r="I943" s="58">
        <v>20000</v>
      </c>
      <c r="J943" s="58">
        <v>20000</v>
      </c>
      <c r="N943" s="83"/>
      <c r="O943" s="103"/>
      <c r="P943" s="103"/>
      <c r="Q943" s="103"/>
    </row>
    <row r="944" spans="2:17" ht="13.5">
      <c r="B944" s="55" t="s">
        <v>163</v>
      </c>
      <c r="C944" s="55"/>
      <c r="D944" s="55"/>
      <c r="E944" s="79" t="s">
        <v>69</v>
      </c>
      <c r="F944" s="57"/>
      <c r="G944" s="58">
        <v>4800</v>
      </c>
      <c r="H944" s="57">
        <f t="shared" si="24"/>
        <v>4800</v>
      </c>
      <c r="I944" s="58">
        <v>9600</v>
      </c>
      <c r="J944" s="58">
        <v>9600</v>
      </c>
      <c r="N944" s="83"/>
      <c r="O944" s="103"/>
      <c r="P944" s="103"/>
      <c r="Q944" s="103"/>
    </row>
    <row r="945" spans="2:17" ht="13.5">
      <c r="B945" s="55" t="s">
        <v>72</v>
      </c>
      <c r="C945" s="55"/>
      <c r="D945" s="55"/>
      <c r="E945" s="79" t="s">
        <v>310</v>
      </c>
      <c r="F945" s="57"/>
      <c r="G945" s="58"/>
      <c r="H945" s="57">
        <f t="shared" si="24"/>
        <v>0</v>
      </c>
      <c r="I945" s="58"/>
      <c r="J945" s="58"/>
      <c r="N945" s="83"/>
      <c r="O945" s="103"/>
      <c r="P945" s="103"/>
      <c r="Q945" s="103"/>
    </row>
    <row r="946" spans="2:17" ht="13.5">
      <c r="B946" s="55" t="s">
        <v>311</v>
      </c>
      <c r="C946" s="55"/>
      <c r="D946" s="55"/>
      <c r="E946" s="79"/>
      <c r="F946" s="57"/>
      <c r="G946" s="58">
        <v>27480</v>
      </c>
      <c r="H946" s="57">
        <f t="shared" si="24"/>
        <v>22520</v>
      </c>
      <c r="I946" s="58">
        <v>50000</v>
      </c>
      <c r="J946" s="58">
        <v>100000</v>
      </c>
      <c r="N946" s="83"/>
      <c r="O946" s="103"/>
      <c r="P946" s="103"/>
      <c r="Q946" s="103"/>
    </row>
    <row r="947" spans="2:17" ht="13.5">
      <c r="B947" s="55" t="s">
        <v>136</v>
      </c>
      <c r="C947" s="55"/>
      <c r="D947" s="55"/>
      <c r="E947" s="79"/>
      <c r="F947" s="57"/>
      <c r="G947" s="58">
        <v>8907</v>
      </c>
      <c r="H947" s="57">
        <f t="shared" si="24"/>
        <v>11093</v>
      </c>
      <c r="I947" s="58">
        <v>20000</v>
      </c>
      <c r="J947" s="58"/>
      <c r="N947" s="83"/>
      <c r="O947" s="103"/>
      <c r="P947" s="103"/>
      <c r="Q947" s="103"/>
    </row>
    <row r="948" spans="2:17" ht="13.5">
      <c r="B948" s="55" t="s">
        <v>312</v>
      </c>
      <c r="C948" s="55"/>
      <c r="D948" s="55"/>
      <c r="E948" s="79"/>
      <c r="F948" s="57"/>
      <c r="G948" s="58">
        <v>43200</v>
      </c>
      <c r="H948" s="57">
        <f t="shared" si="24"/>
        <v>156800</v>
      </c>
      <c r="I948" s="58">
        <v>200000</v>
      </c>
      <c r="J948" s="58"/>
      <c r="N948" s="83"/>
      <c r="O948" s="103"/>
      <c r="P948" s="103"/>
      <c r="Q948" s="103"/>
    </row>
    <row r="949" spans="2:17" ht="13.5">
      <c r="B949" s="55" t="s">
        <v>87</v>
      </c>
      <c r="C949" s="55"/>
      <c r="D949" s="55"/>
      <c r="E949" s="79" t="s">
        <v>88</v>
      </c>
      <c r="F949" s="57">
        <v>0</v>
      </c>
      <c r="G949" s="58"/>
      <c r="H949" s="57">
        <f t="shared" si="24"/>
        <v>15000</v>
      </c>
      <c r="I949" s="58">
        <v>15000</v>
      </c>
      <c r="J949" s="58"/>
      <c r="N949" s="83"/>
      <c r="O949" s="103"/>
      <c r="P949" s="103"/>
      <c r="Q949" s="103"/>
    </row>
    <row r="950" spans="2:17" ht="15">
      <c r="B950" s="77"/>
      <c r="C950" s="55"/>
      <c r="D950" s="77"/>
      <c r="E950" s="122"/>
      <c r="F950" s="313"/>
      <c r="G950" s="313"/>
      <c r="H950" s="57"/>
      <c r="I950" s="126"/>
      <c r="J950" s="126"/>
      <c r="N950" s="83"/>
      <c r="O950" s="103"/>
      <c r="P950" s="103"/>
      <c r="Q950" s="103"/>
    </row>
    <row r="951" spans="2:17" ht="15">
      <c r="B951" s="141" t="s">
        <v>313</v>
      </c>
      <c r="C951" s="74"/>
      <c r="D951" s="100"/>
      <c r="E951" s="142" t="s">
        <v>240</v>
      </c>
      <c r="F951" s="272">
        <f>SUM(F952:F956)</f>
        <v>0</v>
      </c>
      <c r="G951" s="272">
        <f>SUM(G952:G956)</f>
        <v>46547</v>
      </c>
      <c r="H951" s="272">
        <f>SUM(H952:H956)</f>
        <v>1453</v>
      </c>
      <c r="I951" s="272">
        <f>SUM(I952:I956)</f>
        <v>48000</v>
      </c>
      <c r="J951" s="272">
        <f>SUM(J952:J956)</f>
        <v>50000</v>
      </c>
      <c r="N951" s="83"/>
      <c r="O951" s="103"/>
      <c r="P951" s="103"/>
      <c r="Q951" s="103"/>
    </row>
    <row r="952" spans="2:17" ht="15">
      <c r="B952" s="141" t="s">
        <v>195</v>
      </c>
      <c r="C952" s="74"/>
      <c r="D952" s="100"/>
      <c r="E952" s="79" t="s">
        <v>196</v>
      </c>
      <c r="F952" s="272"/>
      <c r="G952" s="272"/>
      <c r="H952" s="272"/>
      <c r="I952" s="272"/>
      <c r="J952" s="314">
        <v>50000</v>
      </c>
      <c r="N952" s="83"/>
      <c r="O952" s="103"/>
      <c r="P952" s="103"/>
      <c r="Q952" s="103"/>
    </row>
    <row r="953" spans="2:17" ht="15">
      <c r="B953" s="55" t="s">
        <v>314</v>
      </c>
      <c r="C953" s="55"/>
      <c r="D953" s="177"/>
      <c r="E953" s="79" t="s">
        <v>200</v>
      </c>
      <c r="F953" s="122"/>
      <c r="G953" s="126">
        <v>16000</v>
      </c>
      <c r="H953" s="57">
        <f>SUM(I953-G953)</f>
        <v>0</v>
      </c>
      <c r="I953" s="126">
        <v>16000</v>
      </c>
      <c r="J953" s="126"/>
      <c r="N953" s="83"/>
      <c r="O953" s="103"/>
      <c r="P953" s="103"/>
      <c r="Q953" s="103"/>
    </row>
    <row r="954" spans="2:17" ht="15">
      <c r="B954" s="55" t="s">
        <v>315</v>
      </c>
      <c r="C954" s="55"/>
      <c r="D954" s="177"/>
      <c r="E954" s="79" t="s">
        <v>200</v>
      </c>
      <c r="F954" s="122"/>
      <c r="G954" s="126">
        <v>7000</v>
      </c>
      <c r="H954" s="57">
        <f>SUM(I954-G954)</f>
        <v>0</v>
      </c>
      <c r="I954" s="126">
        <v>7000</v>
      </c>
      <c r="J954" s="126"/>
      <c r="N954" s="83"/>
      <c r="O954" s="103"/>
      <c r="P954" s="103"/>
      <c r="Q954" s="103"/>
    </row>
    <row r="955" spans="2:17" ht="13.5">
      <c r="B955" s="55" t="s">
        <v>316</v>
      </c>
      <c r="C955" s="177"/>
      <c r="D955" s="177"/>
      <c r="E955" s="79" t="s">
        <v>196</v>
      </c>
      <c r="F955" s="57"/>
      <c r="G955" s="126">
        <v>11900</v>
      </c>
      <c r="H955" s="57">
        <f>SUM(I955-G955)</f>
        <v>100</v>
      </c>
      <c r="I955" s="58">
        <v>12000</v>
      </c>
      <c r="J955" s="58"/>
      <c r="N955" s="83"/>
      <c r="O955" s="103"/>
      <c r="P955" s="103"/>
      <c r="Q955" s="103"/>
    </row>
    <row r="956" spans="2:17" ht="15">
      <c r="B956" s="55" t="s">
        <v>252</v>
      </c>
      <c r="C956" s="55"/>
      <c r="D956" s="55"/>
      <c r="E956" s="79" t="s">
        <v>200</v>
      </c>
      <c r="F956" s="66"/>
      <c r="G956" s="126">
        <v>11647</v>
      </c>
      <c r="H956" s="57">
        <f>SUM(I956-G956)</f>
        <v>1353</v>
      </c>
      <c r="I956" s="58">
        <v>13000</v>
      </c>
      <c r="J956" s="126"/>
      <c r="M956" s="64"/>
      <c r="N956" s="71"/>
      <c r="O956" s="103"/>
      <c r="P956" s="103"/>
      <c r="Q956" s="248"/>
    </row>
    <row r="957" spans="2:17" ht="15">
      <c r="B957" s="88"/>
      <c r="C957" s="89"/>
      <c r="D957" s="145" t="s">
        <v>220</v>
      </c>
      <c r="E957" s="122"/>
      <c r="F957" s="122">
        <f>SUM(F919+F937+F951)</f>
        <v>1358731.19</v>
      </c>
      <c r="G957" s="122">
        <f>SUM(G919+G937+G951)</f>
        <v>858431.86</v>
      </c>
      <c r="H957" s="122">
        <f>SUM(H919+H937+H951)</f>
        <v>992036.38</v>
      </c>
      <c r="I957" s="122">
        <f>SUM(I919+I937+I951)</f>
        <v>1850468.24</v>
      </c>
      <c r="J957" s="122">
        <f>SUM(J919+J937+J951)</f>
        <v>1763830.3</v>
      </c>
      <c r="N957" s="71"/>
      <c r="O957" s="231"/>
      <c r="P957" s="231"/>
      <c r="Q957" s="231"/>
    </row>
    <row r="958" spans="2:17" ht="15">
      <c r="B958" s="74"/>
      <c r="C958" s="74"/>
      <c r="D958" s="100"/>
      <c r="E958" s="300"/>
      <c r="F958" s="300"/>
      <c r="G958" s="300"/>
      <c r="H958" s="300"/>
      <c r="I958" s="300"/>
      <c r="J958" s="247"/>
      <c r="N958" s="71"/>
      <c r="O958" s="103"/>
      <c r="P958" s="103"/>
      <c r="Q958" s="103"/>
    </row>
    <row r="959" spans="2:17" ht="15">
      <c r="B959" s="74"/>
      <c r="C959" s="74"/>
      <c r="D959" s="74"/>
      <c r="E959" s="104"/>
      <c r="F959" s="101"/>
      <c r="G959" s="102"/>
      <c r="H959" s="101"/>
      <c r="I959" s="105"/>
      <c r="J959" s="102"/>
      <c r="N959" s="83"/>
      <c r="O959" s="103"/>
      <c r="P959" s="103"/>
      <c r="Q959" s="103"/>
    </row>
    <row r="960" spans="2:17" ht="15">
      <c r="B960" s="74"/>
      <c r="C960" s="74"/>
      <c r="D960" s="74" t="s">
        <v>221</v>
      </c>
      <c r="E960" s="104"/>
      <c r="F960" s="104" t="s">
        <v>222</v>
      </c>
      <c r="G960" s="102"/>
      <c r="H960" s="104" t="s">
        <v>223</v>
      </c>
      <c r="I960" s="105"/>
      <c r="J960" s="102"/>
      <c r="N960" s="83"/>
      <c r="O960" s="103"/>
      <c r="P960" s="103"/>
      <c r="Q960" s="103"/>
    </row>
    <row r="961" spans="1:17" ht="15">
      <c r="B961" s="74"/>
      <c r="C961" s="74"/>
      <c r="D961" s="106"/>
      <c r="E961" s="101"/>
      <c r="F961" s="101"/>
      <c r="G961" s="102"/>
      <c r="H961" s="101"/>
      <c r="I961" s="102"/>
      <c r="J961" s="102"/>
      <c r="N961" s="83"/>
      <c r="O961" s="103"/>
      <c r="P961" s="103"/>
      <c r="Q961" s="103"/>
    </row>
    <row r="962" spans="1:17">
      <c r="B962" s="74"/>
      <c r="C962" s="74"/>
      <c r="D962" s="74"/>
      <c r="E962" s="104"/>
      <c r="F962" s="104"/>
      <c r="G962" s="105"/>
      <c r="H962" s="104"/>
      <c r="I962" s="105"/>
      <c r="J962" s="105"/>
      <c r="N962" s="83"/>
      <c r="O962" s="103"/>
      <c r="P962" s="103"/>
      <c r="Q962" s="103"/>
    </row>
    <row r="963" spans="1:17" ht="15">
      <c r="B963" s="74"/>
      <c r="C963" s="74"/>
      <c r="D963" s="35" t="s">
        <v>573</v>
      </c>
      <c r="E963" s="107"/>
      <c r="F963" s="107" t="s">
        <v>563</v>
      </c>
      <c r="G963" s="149"/>
      <c r="H963" s="108" t="s">
        <v>574</v>
      </c>
      <c r="I963" s="315"/>
      <c r="J963" s="315"/>
      <c r="M963" s="64"/>
      <c r="N963" s="316"/>
      <c r="O963" s="317"/>
      <c r="P963" s="270"/>
      <c r="Q963" s="317"/>
    </row>
    <row r="964" spans="1:17" ht="15">
      <c r="B964" s="74"/>
      <c r="C964" s="74"/>
      <c r="D964" s="100" t="s">
        <v>317</v>
      </c>
      <c r="E964" s="34"/>
      <c r="F964" s="34" t="s">
        <v>225</v>
      </c>
      <c r="G964" s="109"/>
      <c r="H964" s="109" t="s">
        <v>226</v>
      </c>
      <c r="I964" s="34"/>
      <c r="J964" s="34"/>
      <c r="M964" s="64"/>
      <c r="N964" s="269"/>
      <c r="O964" s="270"/>
      <c r="P964" s="270"/>
      <c r="Q964" s="270"/>
    </row>
    <row r="965" spans="1:17" ht="15">
      <c r="B965" s="74"/>
      <c r="C965" s="74"/>
      <c r="D965" s="100"/>
      <c r="E965" s="34"/>
      <c r="F965" s="34"/>
      <c r="G965" s="109"/>
      <c r="H965" s="109"/>
      <c r="I965" s="34"/>
      <c r="J965" s="34"/>
      <c r="M965" s="64"/>
      <c r="N965" s="269"/>
      <c r="O965" s="270"/>
      <c r="P965" s="270"/>
      <c r="Q965" s="270"/>
    </row>
    <row r="966" spans="1:17" ht="15">
      <c r="B966" s="74"/>
      <c r="C966" s="74"/>
      <c r="D966" s="100"/>
      <c r="E966" s="34"/>
      <c r="F966" s="34"/>
      <c r="G966" s="109"/>
      <c r="H966" s="109"/>
      <c r="I966" s="34"/>
      <c r="J966" s="34"/>
      <c r="M966" s="64"/>
      <c r="N966" s="269"/>
      <c r="O966" s="270"/>
      <c r="P966" s="270"/>
      <c r="Q966" s="270"/>
    </row>
    <row r="967" spans="1:17" ht="15">
      <c r="B967" s="74"/>
      <c r="C967" s="74"/>
      <c r="D967" s="100"/>
      <c r="E967" s="34"/>
      <c r="F967" s="34"/>
      <c r="G967" s="109"/>
      <c r="H967" s="109"/>
      <c r="I967" s="34"/>
      <c r="J967" s="34"/>
      <c r="M967" s="64"/>
      <c r="N967" s="269"/>
      <c r="O967" s="270"/>
      <c r="P967" s="270"/>
      <c r="Q967" s="270"/>
    </row>
    <row r="968" spans="1:17" ht="15">
      <c r="B968" s="74"/>
      <c r="C968" s="74"/>
      <c r="D968" s="100"/>
      <c r="E968" s="34"/>
      <c r="F968" s="34"/>
      <c r="G968" s="109"/>
      <c r="H968" s="109"/>
      <c r="I968" s="34"/>
      <c r="J968" s="34"/>
      <c r="M968" s="64"/>
      <c r="N968" s="269"/>
      <c r="O968" s="270"/>
      <c r="P968" s="270"/>
      <c r="Q968" s="270"/>
    </row>
    <row r="969" spans="1:17" ht="15">
      <c r="B969" s="74"/>
      <c r="C969" s="74"/>
      <c r="D969" s="100"/>
      <c r="E969" s="34"/>
      <c r="F969" s="34"/>
      <c r="G969" s="109"/>
      <c r="H969" s="109"/>
      <c r="I969" s="34"/>
      <c r="J969" s="34"/>
      <c r="M969" s="64"/>
      <c r="N969" s="269"/>
      <c r="O969" s="270"/>
      <c r="P969" s="270"/>
      <c r="Q969" s="270"/>
    </row>
    <row r="970" spans="1:17" ht="15">
      <c r="B970" s="74"/>
      <c r="C970" s="74"/>
      <c r="D970" s="100"/>
      <c r="E970" s="34"/>
      <c r="F970" s="34"/>
      <c r="G970" s="109"/>
      <c r="H970" s="109"/>
      <c r="I970" s="34"/>
      <c r="J970" s="34"/>
      <c r="M970" s="64"/>
      <c r="N970" s="269"/>
      <c r="O970" s="270"/>
      <c r="P970" s="270"/>
      <c r="Q970" s="270"/>
    </row>
    <row r="971" spans="1:17" ht="15">
      <c r="B971" s="74"/>
      <c r="C971" s="74"/>
      <c r="D971" s="100"/>
      <c r="E971" s="34"/>
      <c r="F971" s="34"/>
      <c r="G971" s="109"/>
      <c r="H971" s="109"/>
      <c r="I971" s="34"/>
      <c r="J971" s="34"/>
      <c r="M971" s="64"/>
      <c r="N971" s="269"/>
      <c r="O971" s="270"/>
      <c r="P971" s="270"/>
      <c r="Q971" s="270"/>
    </row>
    <row r="972" spans="1:17" ht="15">
      <c r="B972" s="74"/>
      <c r="C972" s="74"/>
      <c r="D972" s="100"/>
      <c r="E972" s="34"/>
      <c r="F972" s="34"/>
      <c r="G972" s="109"/>
      <c r="H972" s="109"/>
      <c r="I972" s="34"/>
      <c r="J972" s="34"/>
      <c r="M972" s="64"/>
      <c r="N972" s="269"/>
      <c r="O972" s="270"/>
      <c r="P972" s="270"/>
      <c r="Q972" s="270"/>
    </row>
    <row r="973" spans="1:17" ht="15">
      <c r="B973" s="74"/>
      <c r="C973" s="74"/>
      <c r="D973" s="74"/>
      <c r="E973" s="104"/>
      <c r="F973" s="104"/>
      <c r="G973" s="105"/>
      <c r="H973" s="104"/>
      <c r="I973" s="105"/>
      <c r="J973" s="305">
        <v>15</v>
      </c>
      <c r="M973" s="64"/>
      <c r="N973" s="317"/>
      <c r="O973" s="317"/>
      <c r="P973" s="270"/>
      <c r="Q973" s="317"/>
    </row>
    <row r="974" spans="1:17" ht="15">
      <c r="A974" s="536" t="s">
        <v>143</v>
      </c>
      <c r="B974" s="536"/>
      <c r="C974" s="536"/>
      <c r="D974" s="536"/>
      <c r="E974" s="536"/>
      <c r="F974" s="536"/>
      <c r="G974" s="536"/>
      <c r="H974" s="536"/>
      <c r="I974" s="536"/>
      <c r="J974" s="536"/>
      <c r="M974" s="64"/>
      <c r="N974" s="270"/>
      <c r="O974" s="270"/>
      <c r="P974" s="270"/>
      <c r="Q974" s="270"/>
    </row>
    <row r="975" spans="1:17" ht="15">
      <c r="A975" s="152"/>
      <c r="B975" s="74"/>
      <c r="C975" s="74"/>
      <c r="D975" s="74"/>
      <c r="E975" s="34"/>
      <c r="F975" s="34"/>
      <c r="G975" s="34"/>
      <c r="H975" s="34"/>
      <c r="I975" s="34"/>
      <c r="J975" s="34"/>
      <c r="M975" s="64"/>
      <c r="N975" s="248"/>
      <c r="O975" s="248"/>
      <c r="P975" s="248"/>
      <c r="Q975" s="248"/>
    </row>
    <row r="976" spans="1:17">
      <c r="A976" s="32" t="s">
        <v>318</v>
      </c>
      <c r="B976" s="33"/>
      <c r="C976" s="33"/>
      <c r="D976" s="33"/>
      <c r="E976" s="34"/>
      <c r="F976" s="34"/>
      <c r="G976" s="34"/>
      <c r="H976" s="34"/>
      <c r="I976" s="34"/>
      <c r="J976" s="109"/>
    </row>
    <row r="977" spans="1:12">
      <c r="A977" s="32"/>
      <c r="B977" s="33"/>
      <c r="C977" s="33"/>
      <c r="D977" s="33"/>
      <c r="E977" s="34"/>
      <c r="F977" s="34"/>
      <c r="G977" s="34"/>
      <c r="H977" s="34"/>
      <c r="I977" s="34"/>
      <c r="J977" s="109"/>
    </row>
    <row r="978" spans="1:12" ht="12.75" customHeight="1">
      <c r="B978" s="551" t="s">
        <v>145</v>
      </c>
      <c r="C978" s="552"/>
      <c r="D978" s="553"/>
      <c r="E978" s="557" t="s">
        <v>146</v>
      </c>
      <c r="F978" s="559" t="s">
        <v>147</v>
      </c>
      <c r="G978" s="561" t="s">
        <v>148</v>
      </c>
      <c r="H978" s="562"/>
      <c r="I978" s="563"/>
      <c r="J978" s="559" t="s">
        <v>149</v>
      </c>
    </row>
    <row r="979" spans="1:12" ht="34.5" customHeight="1">
      <c r="B979" s="554"/>
      <c r="C979" s="555"/>
      <c r="D979" s="556"/>
      <c r="E979" s="558"/>
      <c r="F979" s="560"/>
      <c r="G979" s="116" t="s">
        <v>150</v>
      </c>
      <c r="H979" s="116" t="s">
        <v>151</v>
      </c>
      <c r="I979" s="117" t="s">
        <v>7</v>
      </c>
      <c r="J979" s="560"/>
    </row>
    <row r="980" spans="1:12">
      <c r="B980" s="153"/>
      <c r="C980" s="154"/>
      <c r="D980" s="155"/>
      <c r="E980" s="318"/>
      <c r="F980" s="319"/>
      <c r="G980" s="216"/>
      <c r="H980" s="319"/>
      <c r="I980" s="216"/>
      <c r="J980" s="216"/>
    </row>
    <row r="981" spans="1:12" ht="15">
      <c r="B981" s="141" t="s">
        <v>152</v>
      </c>
      <c r="C981" s="74"/>
      <c r="D981" s="217"/>
      <c r="E981" s="256" t="s">
        <v>319</v>
      </c>
      <c r="F981" s="219">
        <f>SUM(F983:F998)</f>
        <v>1302648.79</v>
      </c>
      <c r="G981" s="219">
        <f>SUM(G983:G998)</f>
        <v>669984.2699999999</v>
      </c>
      <c r="H981" s="219">
        <f>SUM(H983:H998)</f>
        <v>681969.09</v>
      </c>
      <c r="I981" s="219">
        <f>SUM(I983:I998)</f>
        <v>1351953.3599999999</v>
      </c>
      <c r="J981" s="220">
        <f>SUM(J983:J998)</f>
        <v>1409734.36</v>
      </c>
    </row>
    <row r="982" spans="1:12" ht="15">
      <c r="B982" s="55"/>
      <c r="C982" s="55"/>
      <c r="D982" s="55"/>
      <c r="E982" s="235"/>
      <c r="F982" s="53"/>
      <c r="G982" s="54"/>
      <c r="H982" s="53"/>
      <c r="I982" s="54"/>
      <c r="J982" s="54"/>
    </row>
    <row r="983" spans="1:12" ht="13.5">
      <c r="B983" s="55" t="s">
        <v>14</v>
      </c>
      <c r="C983" s="55"/>
      <c r="D983" s="55"/>
      <c r="E983" s="56" t="s">
        <v>15</v>
      </c>
      <c r="F983" s="57">
        <v>797356.5</v>
      </c>
      <c r="G983" s="58">
        <v>436662</v>
      </c>
      <c r="H983" s="57">
        <f>SUM(I983-G983)</f>
        <v>436662</v>
      </c>
      <c r="I983" s="58">
        <v>873324</v>
      </c>
      <c r="J983" s="58">
        <v>915792</v>
      </c>
    </row>
    <row r="984" spans="1:12" ht="13.5" customHeight="1">
      <c r="B984" s="55" t="s">
        <v>16</v>
      </c>
      <c r="C984" s="55"/>
      <c r="D984" s="55"/>
      <c r="E984" s="56" t="s">
        <v>17</v>
      </c>
      <c r="F984" s="57">
        <v>48000</v>
      </c>
      <c r="G984" s="58">
        <v>24000</v>
      </c>
      <c r="H984" s="57">
        <f t="shared" ref="H984:H997" si="25">SUM(I984-G984)</f>
        <v>24000</v>
      </c>
      <c r="I984" s="243">
        <v>48000</v>
      </c>
      <c r="J984" s="243">
        <v>48000</v>
      </c>
    </row>
    <row r="985" spans="1:12" ht="13.5">
      <c r="B985" s="55" t="s">
        <v>18</v>
      </c>
      <c r="C985" s="55"/>
      <c r="D985" s="55"/>
      <c r="E985" s="56" t="s">
        <v>154</v>
      </c>
      <c r="F985" s="57">
        <v>126000</v>
      </c>
      <c r="G985" s="58">
        <v>63000</v>
      </c>
      <c r="H985" s="57">
        <f t="shared" si="25"/>
        <v>63000</v>
      </c>
      <c r="I985" s="243">
        <v>126000</v>
      </c>
      <c r="J985" s="243">
        <v>126000</v>
      </c>
    </row>
    <row r="986" spans="1:12" ht="13.5">
      <c r="B986" s="55" t="s">
        <v>20</v>
      </c>
      <c r="C986" s="55"/>
      <c r="D986" s="55"/>
      <c r="E986" s="56" t="s">
        <v>21</v>
      </c>
      <c r="F986" s="57">
        <v>12000</v>
      </c>
      <c r="G986" s="58">
        <v>12000</v>
      </c>
      <c r="H986" s="57">
        <f t="shared" si="25"/>
        <v>0</v>
      </c>
      <c r="I986" s="243">
        <v>12000</v>
      </c>
      <c r="J986" s="243">
        <v>12000</v>
      </c>
    </row>
    <row r="987" spans="1:12" ht="13.5">
      <c r="B987" s="55" t="s">
        <v>155</v>
      </c>
      <c r="C987" s="55"/>
      <c r="D987" s="55"/>
      <c r="E987" s="56" t="s">
        <v>31</v>
      </c>
      <c r="F987" s="57">
        <v>66410.5</v>
      </c>
      <c r="G987" s="58">
        <v>0</v>
      </c>
      <c r="H987" s="57">
        <f t="shared" si="25"/>
        <v>72777</v>
      </c>
      <c r="I987" s="58">
        <v>72777</v>
      </c>
      <c r="J987" s="58">
        <v>76316</v>
      </c>
    </row>
    <row r="988" spans="1:12" ht="13.5">
      <c r="B988" s="55" t="s">
        <v>32</v>
      </c>
      <c r="C988" s="55"/>
      <c r="D988" s="55"/>
      <c r="E988" s="56" t="s">
        <v>33</v>
      </c>
      <c r="F988" s="57">
        <v>10000</v>
      </c>
      <c r="G988" s="58">
        <v>0</v>
      </c>
      <c r="H988" s="57">
        <f t="shared" si="25"/>
        <v>10000</v>
      </c>
      <c r="I988" s="58">
        <v>10000</v>
      </c>
      <c r="J988" s="58">
        <v>10000</v>
      </c>
    </row>
    <row r="989" spans="1:12" ht="13.5">
      <c r="B989" s="55" t="s">
        <v>156</v>
      </c>
      <c r="C989" s="55"/>
      <c r="D989" s="55"/>
      <c r="E989" s="56" t="s">
        <v>35</v>
      </c>
      <c r="F989" s="57">
        <v>66410.5</v>
      </c>
      <c r="G989" s="58">
        <v>72777</v>
      </c>
      <c r="H989" s="57">
        <f t="shared" si="25"/>
        <v>0</v>
      </c>
      <c r="I989" s="58">
        <v>72777</v>
      </c>
      <c r="J989" s="58">
        <v>76316</v>
      </c>
    </row>
    <row r="990" spans="1:12" ht="13.5">
      <c r="B990" s="55" t="s">
        <v>229</v>
      </c>
      <c r="C990" s="55"/>
      <c r="D990" s="55"/>
      <c r="E990" s="56" t="s">
        <v>35</v>
      </c>
      <c r="F990" s="57">
        <v>10000</v>
      </c>
      <c r="G990" s="58">
        <v>0</v>
      </c>
      <c r="H990" s="57">
        <f t="shared" si="25"/>
        <v>10000</v>
      </c>
      <c r="I990" s="58">
        <v>10000</v>
      </c>
      <c r="J990" s="58">
        <v>10000</v>
      </c>
    </row>
    <row r="991" spans="1:12" ht="13.5">
      <c r="B991" s="55" t="s">
        <v>158</v>
      </c>
      <c r="C991" s="55"/>
      <c r="D991" s="55"/>
      <c r="E991" s="56" t="s">
        <v>38</v>
      </c>
      <c r="F991" s="57">
        <v>95734.43</v>
      </c>
      <c r="G991" s="58">
        <v>52399.44</v>
      </c>
      <c r="H991" s="57">
        <f t="shared" si="25"/>
        <v>52399.44</v>
      </c>
      <c r="I991" s="58">
        <v>104798.88</v>
      </c>
      <c r="J991" s="58">
        <v>109895.03999999999</v>
      </c>
      <c r="K991" s="309"/>
      <c r="L991" s="309"/>
    </row>
    <row r="992" spans="1:12" ht="13.5">
      <c r="B992" s="55" t="s">
        <v>39</v>
      </c>
      <c r="C992" s="55"/>
      <c r="D992" s="55"/>
      <c r="E992" s="56" t="s">
        <v>40</v>
      </c>
      <c r="F992" s="57">
        <v>2400</v>
      </c>
      <c r="G992" s="58">
        <v>1200</v>
      </c>
      <c r="H992" s="57">
        <f t="shared" si="25"/>
        <v>1200</v>
      </c>
      <c r="I992" s="58">
        <v>2400</v>
      </c>
      <c r="J992" s="58">
        <v>2400</v>
      </c>
    </row>
    <row r="993" spans="2:17" ht="13.5">
      <c r="B993" s="55" t="s">
        <v>41</v>
      </c>
      <c r="C993" s="55"/>
      <c r="D993" s="55"/>
      <c r="E993" s="56" t="s">
        <v>42</v>
      </c>
      <c r="F993" s="57">
        <v>11936.86</v>
      </c>
      <c r="G993" s="58">
        <v>6745.83</v>
      </c>
      <c r="H993" s="57">
        <f t="shared" si="25"/>
        <v>10720.65</v>
      </c>
      <c r="I993" s="58">
        <v>17466.48</v>
      </c>
      <c r="J993" s="58">
        <v>20605.32</v>
      </c>
      <c r="P993" s="64"/>
    </row>
    <row r="994" spans="2:17" ht="13.5">
      <c r="B994" s="55" t="s">
        <v>43</v>
      </c>
      <c r="C994" s="55"/>
      <c r="D994" s="55"/>
      <c r="E994" s="56" t="s">
        <v>44</v>
      </c>
      <c r="F994" s="57">
        <v>2400</v>
      </c>
      <c r="G994" s="58">
        <v>1200</v>
      </c>
      <c r="H994" s="57">
        <f t="shared" si="25"/>
        <v>1200</v>
      </c>
      <c r="I994" s="58">
        <v>2400</v>
      </c>
      <c r="J994" s="58">
        <v>2400</v>
      </c>
      <c r="N994" s="64"/>
      <c r="O994" s="64"/>
      <c r="P994" s="64"/>
      <c r="Q994" s="64"/>
    </row>
    <row r="995" spans="2:17" ht="13.5">
      <c r="B995" s="55" t="s">
        <v>271</v>
      </c>
      <c r="C995" s="55"/>
      <c r="D995" s="55"/>
      <c r="E995" s="56" t="s">
        <v>46</v>
      </c>
      <c r="F995" s="57">
        <v>40000</v>
      </c>
      <c r="G995" s="58"/>
      <c r="H995" s="57">
        <f t="shared" si="25"/>
        <v>0</v>
      </c>
      <c r="I995" s="58"/>
      <c r="J995" s="58"/>
      <c r="N995" s="64"/>
      <c r="O995" s="64"/>
      <c r="P995" s="64"/>
      <c r="Q995" s="64"/>
    </row>
    <row r="996" spans="2:17" ht="13.5">
      <c r="B996" s="55" t="s">
        <v>161</v>
      </c>
      <c r="C996" s="55"/>
      <c r="D996" s="55"/>
      <c r="E996" s="56" t="s">
        <v>46</v>
      </c>
      <c r="F996" s="57">
        <v>14000</v>
      </c>
      <c r="G996" s="58"/>
      <c r="H996" s="57">
        <f t="shared" si="25"/>
        <v>0</v>
      </c>
      <c r="I996" s="58"/>
      <c r="J996" s="58"/>
      <c r="N996" s="64"/>
      <c r="O996" s="64"/>
      <c r="P996" s="64"/>
      <c r="Q996" s="64"/>
    </row>
    <row r="997" spans="2:17" ht="13.5">
      <c r="B997" s="55" t="s">
        <v>45</v>
      </c>
      <c r="C997" s="55"/>
      <c r="D997" s="55"/>
      <c r="E997" s="56" t="s">
        <v>46</v>
      </c>
      <c r="F997" s="57">
        <v>0</v>
      </c>
      <c r="G997" s="58">
        <v>0</v>
      </c>
      <c r="H997" s="57">
        <f t="shared" si="25"/>
        <v>10</v>
      </c>
      <c r="I997" s="58">
        <v>10</v>
      </c>
      <c r="J997" s="58">
        <v>10</v>
      </c>
      <c r="N997" s="320"/>
      <c r="O997" s="320"/>
      <c r="P997" s="103"/>
      <c r="Q997" s="320"/>
    </row>
    <row r="998" spans="2:17" ht="15">
      <c r="B998" s="55"/>
      <c r="C998" s="55"/>
      <c r="D998" s="177"/>
      <c r="E998" s="57"/>
      <c r="F998" s="310"/>
      <c r="G998" s="311"/>
      <c r="H998" s="310"/>
      <c r="I998" s="58"/>
      <c r="J998" s="58"/>
      <c r="N998" s="103"/>
      <c r="O998" s="231"/>
      <c r="P998" s="231"/>
      <c r="Q998" s="231"/>
    </row>
    <row r="999" spans="2:17" ht="15">
      <c r="B999" s="153" t="s">
        <v>162</v>
      </c>
      <c r="C999" s="154"/>
      <c r="D999" s="155"/>
      <c r="E999" s="256"/>
      <c r="F999" s="49">
        <f>SUM(F1001:F1007)</f>
        <v>0</v>
      </c>
      <c r="G999" s="49">
        <f>SUM(G1001:G1007)</f>
        <v>29380</v>
      </c>
      <c r="H999" s="49">
        <f>SUM(H1001:H1007)</f>
        <v>34720</v>
      </c>
      <c r="I999" s="50">
        <f>SUM(I1001:I1007)</f>
        <v>64100</v>
      </c>
      <c r="J999" s="50">
        <f>SUM(J1001:J1007)</f>
        <v>59600</v>
      </c>
      <c r="N999" s="103"/>
      <c r="O999" s="103"/>
      <c r="P999" s="103"/>
      <c r="Q999" s="103"/>
    </row>
    <row r="1000" spans="2:17" ht="15">
      <c r="B1000" s="55"/>
      <c r="C1000" s="55"/>
      <c r="D1000" s="55"/>
      <c r="E1000" s="235"/>
      <c r="F1000" s="53"/>
      <c r="G1000" s="54"/>
      <c r="H1000" s="53"/>
      <c r="I1000" s="54"/>
      <c r="J1000" s="54"/>
      <c r="N1000" s="103"/>
      <c r="O1000" s="103"/>
      <c r="P1000" s="103"/>
      <c r="Q1000" s="103"/>
    </row>
    <row r="1001" spans="2:17" ht="13.5">
      <c r="B1001" s="55" t="s">
        <v>50</v>
      </c>
      <c r="C1001" s="55"/>
      <c r="D1001" s="55"/>
      <c r="E1001" s="79" t="s">
        <v>51</v>
      </c>
      <c r="F1001" s="57"/>
      <c r="G1001" s="58">
        <v>9580</v>
      </c>
      <c r="H1001" s="57">
        <f t="shared" ref="H1001:H1006" si="26">SUM(I1001-G1001)</f>
        <v>10420</v>
      </c>
      <c r="I1001" s="58">
        <v>20000</v>
      </c>
      <c r="J1001" s="58">
        <v>10000</v>
      </c>
      <c r="N1001" s="103"/>
      <c r="O1001" s="103"/>
      <c r="P1001" s="103"/>
      <c r="Q1001" s="103"/>
    </row>
    <row r="1002" spans="2:17" ht="13.5">
      <c r="B1002" s="55" t="s">
        <v>52</v>
      </c>
      <c r="C1002" s="55"/>
      <c r="D1002" s="55"/>
      <c r="E1002" s="79" t="s">
        <v>53</v>
      </c>
      <c r="F1002" s="57"/>
      <c r="G1002" s="58">
        <v>10000</v>
      </c>
      <c r="H1002" s="57">
        <f t="shared" si="26"/>
        <v>10000</v>
      </c>
      <c r="I1002" s="58">
        <v>20000</v>
      </c>
      <c r="J1002" s="58">
        <v>15000</v>
      </c>
      <c r="N1002" s="103"/>
      <c r="O1002" s="103"/>
      <c r="P1002" s="103"/>
      <c r="Q1002" s="103"/>
    </row>
    <row r="1003" spans="2:17" ht="13.5">
      <c r="B1003" s="55" t="s">
        <v>54</v>
      </c>
      <c r="C1003" s="55"/>
      <c r="D1003" s="55"/>
      <c r="E1003" s="79" t="s">
        <v>55</v>
      </c>
      <c r="F1003" s="57"/>
      <c r="G1003" s="58">
        <v>5000</v>
      </c>
      <c r="H1003" s="57">
        <f t="shared" si="26"/>
        <v>5000</v>
      </c>
      <c r="I1003" s="58">
        <v>10000</v>
      </c>
      <c r="J1003" s="58">
        <v>20000</v>
      </c>
      <c r="N1003" s="320"/>
      <c r="O1003" s="320"/>
      <c r="P1003" s="103"/>
      <c r="Q1003" s="320"/>
    </row>
    <row r="1004" spans="2:17" ht="13.5">
      <c r="B1004" s="55" t="s">
        <v>279</v>
      </c>
      <c r="C1004" s="55"/>
      <c r="D1004" s="55"/>
      <c r="E1004" s="79" t="s">
        <v>61</v>
      </c>
      <c r="F1004" s="57"/>
      <c r="G1004" s="58">
        <v>0</v>
      </c>
      <c r="H1004" s="57">
        <f t="shared" si="26"/>
        <v>4500</v>
      </c>
      <c r="I1004" s="58">
        <v>4500</v>
      </c>
      <c r="J1004" s="58">
        <v>5000</v>
      </c>
      <c r="N1004" s="320"/>
      <c r="O1004" s="320"/>
      <c r="P1004" s="103"/>
      <c r="Q1004" s="320"/>
    </row>
    <row r="1005" spans="2:17" ht="13.5">
      <c r="B1005" s="55" t="s">
        <v>163</v>
      </c>
      <c r="C1005" s="55"/>
      <c r="D1005" s="55"/>
      <c r="E1005" s="79" t="s">
        <v>65</v>
      </c>
      <c r="F1005" s="57"/>
      <c r="G1005" s="58">
        <v>4800</v>
      </c>
      <c r="H1005" s="57">
        <f t="shared" si="26"/>
        <v>4800</v>
      </c>
      <c r="I1005" s="58">
        <v>9600</v>
      </c>
      <c r="J1005" s="58">
        <v>9600</v>
      </c>
      <c r="N1005" s="320"/>
      <c r="O1005" s="320"/>
      <c r="P1005" s="103"/>
      <c r="Q1005" s="320"/>
    </row>
    <row r="1006" spans="2:17" ht="15">
      <c r="B1006" s="55" t="s">
        <v>320</v>
      </c>
      <c r="C1006" s="55"/>
      <c r="D1006" s="55"/>
      <c r="E1006" s="221"/>
      <c r="F1006" s="57"/>
      <c r="G1006" s="58"/>
      <c r="H1006" s="57">
        <f t="shared" si="26"/>
        <v>0</v>
      </c>
      <c r="I1006" s="58"/>
      <c r="J1006" s="58"/>
      <c r="N1006" s="103"/>
      <c r="O1006" s="231"/>
      <c r="P1006" s="231"/>
      <c r="Q1006" s="231"/>
    </row>
    <row r="1007" spans="2:17">
      <c r="B1007" s="55"/>
      <c r="C1007" s="55"/>
      <c r="D1007" s="55"/>
      <c r="E1007" s="221"/>
      <c r="F1007" s="57"/>
      <c r="G1007" s="58"/>
      <c r="H1007" s="57"/>
      <c r="I1007" s="58"/>
      <c r="J1007" s="58"/>
      <c r="N1007" s="71"/>
      <c r="O1007" s="103"/>
      <c r="P1007" s="103"/>
      <c r="Q1007" s="103"/>
    </row>
    <row r="1008" spans="2:17" ht="15">
      <c r="B1008" s="141" t="s">
        <v>313</v>
      </c>
      <c r="C1008" s="74"/>
      <c r="D1008" s="100"/>
      <c r="E1008" s="142" t="s">
        <v>240</v>
      </c>
      <c r="F1008" s="321">
        <f>SUM(F1009:F1013)</f>
        <v>0</v>
      </c>
      <c r="G1008" s="321">
        <f>SUM(G1009:G1013)</f>
        <v>0</v>
      </c>
      <c r="H1008" s="321">
        <f>SUM(H1009:H1013)</f>
        <v>59000</v>
      </c>
      <c r="I1008" s="321">
        <f>SUM(I1009:I1013)</f>
        <v>59000</v>
      </c>
      <c r="J1008" s="321">
        <f>SUM(J1009:J1013)</f>
        <v>70000</v>
      </c>
      <c r="N1008" s="71"/>
      <c r="O1008" s="103"/>
      <c r="P1008" s="103"/>
      <c r="Q1008" s="103"/>
    </row>
    <row r="1009" spans="2:17" ht="15">
      <c r="B1009" s="55"/>
      <c r="C1009" s="55"/>
      <c r="D1009" s="177"/>
      <c r="E1009" s="240"/>
      <c r="F1009" s="53"/>
      <c r="G1009" s="53"/>
      <c r="H1009" s="57"/>
      <c r="I1009" s="53"/>
      <c r="J1009" s="57"/>
      <c r="N1009" s="71"/>
      <c r="O1009" s="103"/>
      <c r="P1009" s="103"/>
      <c r="Q1009" s="103"/>
    </row>
    <row r="1010" spans="2:17" ht="15">
      <c r="B1010" s="55" t="s">
        <v>321</v>
      </c>
      <c r="C1010" s="55"/>
      <c r="D1010" s="177"/>
      <c r="E1010" s="240"/>
      <c r="F1010" s="53"/>
      <c r="G1010" s="53"/>
      <c r="H1010" s="57"/>
      <c r="I1010" s="53"/>
      <c r="J1010" s="57">
        <v>70000</v>
      </c>
      <c r="N1010" s="71"/>
      <c r="O1010" s="103"/>
      <c r="P1010" s="103"/>
      <c r="Q1010" s="103"/>
    </row>
    <row r="1011" spans="2:17" ht="13.5">
      <c r="B1011" s="55" t="s">
        <v>242</v>
      </c>
      <c r="C1011" s="177"/>
      <c r="D1011" s="177"/>
      <c r="E1011" s="79" t="s">
        <v>200</v>
      </c>
      <c r="F1011" s="57"/>
      <c r="G1011" s="58">
        <v>0</v>
      </c>
      <c r="H1011" s="57">
        <f>SUM(I1011-G1011)</f>
        <v>45000</v>
      </c>
      <c r="I1011" s="126">
        <v>45000</v>
      </c>
      <c r="J1011" s="126"/>
      <c r="N1011" s="83"/>
      <c r="O1011" s="103"/>
      <c r="P1011" s="103"/>
      <c r="Q1011" s="103"/>
    </row>
    <row r="1012" spans="2:17" ht="13.5">
      <c r="B1012" s="55" t="s">
        <v>219</v>
      </c>
      <c r="C1012" s="177"/>
      <c r="D1012" s="177"/>
      <c r="E1012" s="79" t="s">
        <v>196</v>
      </c>
      <c r="F1012" s="57"/>
      <c r="G1012" s="58">
        <v>0</v>
      </c>
      <c r="H1012" s="57">
        <f>SUM(I1012-G1012)</f>
        <v>8000</v>
      </c>
      <c r="I1012" s="126">
        <v>8000</v>
      </c>
      <c r="J1012" s="126"/>
      <c r="N1012" s="83"/>
      <c r="O1012" s="103"/>
      <c r="P1012" s="103"/>
      <c r="Q1012" s="103"/>
    </row>
    <row r="1013" spans="2:17" ht="13.5">
      <c r="B1013" s="55" t="s">
        <v>216</v>
      </c>
      <c r="C1013" s="55"/>
      <c r="D1013" s="177"/>
      <c r="E1013" s="79" t="s">
        <v>196</v>
      </c>
      <c r="F1013" s="126"/>
      <c r="G1013" s="126">
        <v>0</v>
      </c>
      <c r="H1013" s="57">
        <f>SUM(I1013-G1013)</f>
        <v>6000</v>
      </c>
      <c r="I1013" s="126">
        <v>6000</v>
      </c>
      <c r="J1013" s="126"/>
      <c r="N1013" s="83"/>
      <c r="O1013" s="103"/>
      <c r="P1013" s="103"/>
      <c r="Q1013" s="103"/>
    </row>
    <row r="1014" spans="2:17" ht="15">
      <c r="B1014" s="88"/>
      <c r="C1014" s="89"/>
      <c r="D1014" s="145" t="s">
        <v>220</v>
      </c>
      <c r="E1014" s="122"/>
      <c r="F1014" s="146">
        <f>SUM(F981+F999+F1008)</f>
        <v>1302648.79</v>
      </c>
      <c r="G1014" s="146">
        <f>SUM(G981+G999+G1008)</f>
        <v>699364.2699999999</v>
      </c>
      <c r="H1014" s="146">
        <f>SUM(H981+H999+H1008)</f>
        <v>775689.09</v>
      </c>
      <c r="I1014" s="146">
        <f>SUM(I981+I999+I1008)</f>
        <v>1475053.3599999999</v>
      </c>
      <c r="J1014" s="146">
        <f>SUM(J981+J999+J1008)</f>
        <v>1539334.36</v>
      </c>
      <c r="N1014" s="83"/>
      <c r="O1014" s="103"/>
      <c r="P1014" s="103"/>
      <c r="Q1014" s="103"/>
    </row>
    <row r="1015" spans="2:17">
      <c r="B1015" s="74"/>
      <c r="C1015" s="74"/>
      <c r="D1015" s="74"/>
      <c r="E1015" s="104"/>
      <c r="F1015" s="104"/>
      <c r="G1015" s="105"/>
      <c r="H1015" s="104"/>
      <c r="I1015" s="105"/>
      <c r="J1015" s="105"/>
      <c r="N1015" s="83"/>
      <c r="O1015" s="103"/>
      <c r="P1015" s="103"/>
      <c r="Q1015" s="103"/>
    </row>
    <row r="1016" spans="2:17" ht="15">
      <c r="B1016" s="74"/>
      <c r="C1016" s="74"/>
      <c r="D1016" s="100"/>
      <c r="E1016" s="279"/>
      <c r="F1016" s="279"/>
      <c r="G1016" s="279"/>
      <c r="H1016" s="279"/>
      <c r="I1016" s="279"/>
      <c r="J1016" s="300"/>
      <c r="N1016" s="83"/>
      <c r="O1016" s="103"/>
      <c r="P1016" s="103"/>
      <c r="Q1016" s="103"/>
    </row>
    <row r="1017" spans="2:17" ht="15">
      <c r="B1017" s="74"/>
      <c r="C1017" s="74"/>
      <c r="D1017" s="106"/>
      <c r="E1017" s="101"/>
      <c r="F1017" s="101"/>
      <c r="G1017" s="102"/>
      <c r="H1017" s="101"/>
      <c r="I1017" s="102"/>
      <c r="J1017" s="102"/>
      <c r="N1017" s="71"/>
      <c r="O1017" s="103"/>
      <c r="P1017" s="103"/>
      <c r="Q1017" s="103"/>
    </row>
    <row r="1018" spans="2:17" ht="15">
      <c r="B1018" s="74"/>
      <c r="C1018" s="74"/>
      <c r="D1018" s="74" t="s">
        <v>221</v>
      </c>
      <c r="E1018" s="104"/>
      <c r="F1018" s="104" t="s">
        <v>222</v>
      </c>
      <c r="G1018" s="102"/>
      <c r="H1018" s="104" t="s">
        <v>223</v>
      </c>
      <c r="I1018" s="105"/>
      <c r="J1018" s="102"/>
      <c r="N1018" s="71"/>
      <c r="O1018" s="103"/>
      <c r="P1018" s="103"/>
      <c r="Q1018" s="103"/>
    </row>
    <row r="1019" spans="2:17" ht="15">
      <c r="B1019" s="74"/>
      <c r="C1019" s="74"/>
      <c r="D1019" s="106"/>
      <c r="E1019" s="101"/>
      <c r="F1019" s="101"/>
      <c r="G1019" s="102"/>
      <c r="H1019" s="101"/>
      <c r="I1019" s="102"/>
      <c r="J1019" s="102"/>
      <c r="M1019" s="64"/>
      <c r="N1019" s="71"/>
      <c r="O1019" s="103"/>
      <c r="P1019" s="103"/>
      <c r="Q1019" s="248"/>
    </row>
    <row r="1020" spans="2:17" ht="15">
      <c r="B1020" s="74"/>
      <c r="C1020" s="74"/>
      <c r="D1020" s="74"/>
      <c r="E1020" s="104"/>
      <c r="F1020" s="104"/>
      <c r="G1020" s="105"/>
      <c r="H1020" s="104"/>
      <c r="I1020" s="105"/>
      <c r="J1020" s="105"/>
      <c r="N1020" s="71"/>
      <c r="O1020" s="231"/>
      <c r="P1020" s="231"/>
      <c r="Q1020" s="231"/>
    </row>
    <row r="1021" spans="2:17">
      <c r="B1021" s="74"/>
      <c r="C1021" s="74"/>
      <c r="D1021" s="35" t="s">
        <v>575</v>
      </c>
      <c r="E1021" s="107"/>
      <c r="F1021" s="107" t="s">
        <v>576</v>
      </c>
      <c r="G1021" s="149"/>
      <c r="H1021" s="108" t="s">
        <v>574</v>
      </c>
      <c r="I1021" s="315"/>
      <c r="J1021" s="315"/>
      <c r="N1021" s="71"/>
      <c r="O1021" s="103"/>
      <c r="P1021" s="103"/>
      <c r="Q1021" s="103"/>
    </row>
    <row r="1022" spans="2:17">
      <c r="B1022" s="74"/>
      <c r="C1022" s="74"/>
      <c r="D1022" s="100" t="s">
        <v>322</v>
      </c>
      <c r="E1022" s="34"/>
      <c r="F1022" s="34" t="s">
        <v>225</v>
      </c>
      <c r="G1022" s="109"/>
      <c r="H1022" s="109" t="s">
        <v>226</v>
      </c>
      <c r="I1022" s="34"/>
      <c r="J1022" s="34"/>
      <c r="N1022" s="83"/>
      <c r="O1022" s="103"/>
      <c r="P1022" s="103"/>
      <c r="Q1022" s="103"/>
    </row>
    <row r="1023" spans="2:17">
      <c r="B1023" s="74"/>
      <c r="C1023" s="74"/>
      <c r="D1023" s="100"/>
      <c r="E1023" s="34"/>
      <c r="F1023" s="34"/>
      <c r="G1023" s="109"/>
      <c r="H1023" s="109"/>
      <c r="I1023" s="34"/>
      <c r="J1023" s="34"/>
      <c r="N1023" s="83"/>
      <c r="O1023" s="103"/>
      <c r="P1023" s="103"/>
      <c r="Q1023" s="103"/>
    </row>
    <row r="1024" spans="2:17">
      <c r="B1024" s="74"/>
      <c r="C1024" s="74"/>
      <c r="D1024" s="100"/>
      <c r="E1024" s="34"/>
      <c r="F1024" s="34"/>
      <c r="G1024" s="109"/>
      <c r="H1024" s="109"/>
      <c r="I1024" s="34"/>
      <c r="J1024" s="34"/>
      <c r="N1024" s="83"/>
      <c r="O1024" s="103"/>
      <c r="P1024" s="103"/>
      <c r="Q1024" s="103"/>
    </row>
    <row r="1025" spans="1:17">
      <c r="B1025" s="74"/>
      <c r="C1025" s="74"/>
      <c r="D1025" s="100"/>
      <c r="E1025" s="34"/>
      <c r="F1025" s="34"/>
      <c r="G1025" s="109"/>
      <c r="H1025" s="109"/>
      <c r="I1025" s="34"/>
      <c r="J1025" s="34"/>
      <c r="N1025" s="83"/>
      <c r="O1025" s="103"/>
      <c r="P1025" s="103"/>
      <c r="Q1025" s="103"/>
    </row>
    <row r="1026" spans="1:17">
      <c r="B1026" s="74"/>
      <c r="C1026" s="74"/>
      <c r="D1026" s="100"/>
      <c r="E1026" s="34"/>
      <c r="F1026" s="34"/>
      <c r="G1026" s="109"/>
      <c r="H1026" s="109"/>
      <c r="I1026" s="34"/>
      <c r="J1026" s="34"/>
      <c r="N1026" s="83"/>
      <c r="O1026" s="103"/>
      <c r="P1026" s="103"/>
      <c r="Q1026" s="103"/>
    </row>
    <row r="1027" spans="1:17">
      <c r="B1027" s="74"/>
      <c r="C1027" s="74"/>
      <c r="D1027" s="100"/>
      <c r="E1027" s="34"/>
      <c r="F1027" s="34"/>
      <c r="G1027" s="109"/>
      <c r="H1027" s="109"/>
      <c r="I1027" s="34"/>
      <c r="J1027" s="34"/>
      <c r="N1027" s="83"/>
      <c r="O1027" s="103"/>
      <c r="P1027" s="103"/>
      <c r="Q1027" s="103"/>
    </row>
    <row r="1028" spans="1:17">
      <c r="B1028" s="74"/>
      <c r="C1028" s="74"/>
      <c r="D1028" s="100"/>
      <c r="E1028" s="34"/>
      <c r="F1028" s="34"/>
      <c r="G1028" s="109"/>
      <c r="H1028" s="109"/>
      <c r="I1028" s="34"/>
      <c r="J1028" s="34"/>
      <c r="N1028" s="83"/>
      <c r="O1028" s="103"/>
      <c r="P1028" s="103"/>
      <c r="Q1028" s="103"/>
    </row>
    <row r="1029" spans="1:17">
      <c r="B1029" s="74"/>
      <c r="C1029" s="74"/>
      <c r="D1029" s="100"/>
      <c r="E1029" s="34"/>
      <c r="F1029" s="34"/>
      <c r="G1029" s="109"/>
      <c r="H1029" s="109"/>
      <c r="I1029" s="34"/>
      <c r="J1029" s="34"/>
      <c r="N1029" s="83"/>
      <c r="O1029" s="103"/>
      <c r="P1029" s="103"/>
      <c r="Q1029" s="103"/>
    </row>
    <row r="1030" spans="1:17">
      <c r="B1030" s="74"/>
      <c r="C1030" s="74"/>
      <c r="D1030" s="100"/>
      <c r="E1030" s="34"/>
      <c r="F1030" s="34"/>
      <c r="G1030" s="109"/>
      <c r="H1030" s="109"/>
      <c r="I1030" s="34"/>
      <c r="J1030" s="34"/>
      <c r="N1030" s="83"/>
      <c r="O1030" s="103"/>
      <c r="P1030" s="103"/>
      <c r="Q1030" s="103"/>
    </row>
    <row r="1031" spans="1:17">
      <c r="B1031" s="74"/>
      <c r="C1031" s="74"/>
      <c r="D1031" s="100"/>
      <c r="E1031" s="34"/>
      <c r="F1031" s="34"/>
      <c r="G1031" s="109"/>
      <c r="H1031" s="109"/>
      <c r="I1031" s="34"/>
      <c r="J1031" s="34"/>
      <c r="N1031" s="83"/>
      <c r="O1031" s="103"/>
      <c r="P1031" s="103"/>
      <c r="Q1031" s="103"/>
    </row>
    <row r="1032" spans="1:17">
      <c r="B1032" s="74"/>
      <c r="C1032" s="74"/>
      <c r="D1032" s="100"/>
      <c r="E1032" s="34"/>
      <c r="F1032" s="34"/>
      <c r="G1032" s="109"/>
      <c r="H1032" s="109"/>
      <c r="I1032" s="34"/>
      <c r="J1032" s="34"/>
      <c r="N1032" s="83"/>
      <c r="O1032" s="103"/>
      <c r="P1032" s="103"/>
      <c r="Q1032" s="103"/>
    </row>
    <row r="1033" spans="1:17">
      <c r="B1033" s="74"/>
      <c r="C1033" s="74"/>
      <c r="D1033" s="100"/>
      <c r="E1033" s="34"/>
      <c r="F1033" s="34"/>
      <c r="G1033" s="109"/>
      <c r="H1033" s="109"/>
      <c r="I1033" s="34"/>
      <c r="J1033" s="34"/>
      <c r="N1033" s="83"/>
      <c r="O1033" s="103"/>
      <c r="P1033" s="103"/>
      <c r="Q1033" s="103"/>
    </row>
    <row r="1034" spans="1:17">
      <c r="B1034" s="74"/>
      <c r="C1034" s="74"/>
      <c r="D1034" s="100"/>
      <c r="E1034" s="34"/>
      <c r="F1034" s="34"/>
      <c r="G1034" s="109"/>
      <c r="H1034" s="109"/>
      <c r="I1034" s="34"/>
      <c r="J1034" s="34"/>
      <c r="N1034" s="83"/>
      <c r="O1034" s="103"/>
      <c r="P1034" s="103"/>
      <c r="Q1034" s="103"/>
    </row>
    <row r="1035" spans="1:17">
      <c r="B1035" s="74"/>
      <c r="C1035" s="74"/>
      <c r="D1035" s="100"/>
      <c r="E1035" s="34"/>
      <c r="F1035" s="34"/>
      <c r="G1035" s="109"/>
      <c r="H1035" s="109"/>
      <c r="I1035" s="34"/>
      <c r="J1035" s="34"/>
      <c r="N1035" s="83"/>
      <c r="O1035" s="103"/>
      <c r="P1035" s="103"/>
      <c r="Q1035" s="103"/>
    </row>
    <row r="1036" spans="1:17">
      <c r="B1036" s="74"/>
      <c r="C1036" s="74"/>
      <c r="D1036" s="100"/>
      <c r="E1036" s="34"/>
      <c r="F1036" s="34"/>
      <c r="G1036" s="109"/>
      <c r="H1036" s="109"/>
      <c r="I1036" s="34"/>
      <c r="J1036" s="34"/>
      <c r="N1036" s="83"/>
      <c r="O1036" s="103"/>
      <c r="P1036" s="103"/>
      <c r="Q1036" s="103"/>
    </row>
    <row r="1037" spans="1:17">
      <c r="B1037" s="74"/>
      <c r="C1037" s="74"/>
      <c r="D1037" s="100"/>
      <c r="E1037" s="34"/>
      <c r="F1037" s="34"/>
      <c r="G1037" s="109"/>
      <c r="H1037" s="109"/>
      <c r="I1037" s="34"/>
      <c r="J1037" s="34"/>
      <c r="N1037" s="83"/>
      <c r="O1037" s="103"/>
      <c r="P1037" s="103"/>
      <c r="Q1037" s="103"/>
    </row>
    <row r="1038" spans="1:17">
      <c r="B1038" s="74"/>
      <c r="C1038" s="74"/>
      <c r="D1038" s="100"/>
      <c r="E1038" s="34"/>
      <c r="F1038" s="34"/>
      <c r="G1038" s="109"/>
      <c r="H1038" s="109"/>
      <c r="I1038" s="34"/>
      <c r="J1038" s="34"/>
      <c r="N1038" s="83"/>
      <c r="O1038" s="103"/>
      <c r="P1038" s="103"/>
      <c r="Q1038" s="103"/>
    </row>
    <row r="1039" spans="1:17" ht="15">
      <c r="B1039" s="74"/>
      <c r="C1039" s="74"/>
      <c r="D1039" s="74"/>
      <c r="E1039" s="104"/>
      <c r="F1039" s="104"/>
      <c r="G1039" s="105"/>
      <c r="H1039" s="104"/>
      <c r="I1039" s="247"/>
      <c r="J1039" s="250">
        <v>16</v>
      </c>
      <c r="N1039" s="83"/>
      <c r="O1039" s="103"/>
      <c r="P1039" s="103"/>
      <c r="Q1039" s="103"/>
    </row>
    <row r="1040" spans="1:17" ht="15">
      <c r="A1040" s="536" t="s">
        <v>143</v>
      </c>
      <c r="B1040" s="536"/>
      <c r="C1040" s="536"/>
      <c r="D1040" s="536"/>
      <c r="E1040" s="536"/>
      <c r="F1040" s="536"/>
      <c r="G1040" s="536"/>
      <c r="H1040" s="536"/>
      <c r="I1040" s="536"/>
      <c r="J1040" s="536"/>
      <c r="M1040" s="64"/>
      <c r="N1040" s="316"/>
      <c r="O1040" s="317"/>
      <c r="P1040" s="270"/>
      <c r="Q1040" s="317"/>
    </row>
    <row r="1041" spans="1:17" ht="15">
      <c r="A1041" s="152"/>
      <c r="B1041" s="111"/>
      <c r="C1041" s="111"/>
      <c r="D1041" s="111"/>
      <c r="E1041" s="152"/>
      <c r="F1041" s="152"/>
      <c r="G1041" s="152"/>
      <c r="H1041" s="152"/>
      <c r="I1041" s="152"/>
      <c r="J1041" s="152"/>
      <c r="M1041" s="64"/>
      <c r="N1041" s="316"/>
      <c r="O1041" s="317"/>
      <c r="P1041" s="270"/>
      <c r="Q1041" s="317"/>
    </row>
    <row r="1042" spans="1:17" ht="15">
      <c r="A1042" s="32" t="s">
        <v>323</v>
      </c>
      <c r="B1042" s="111"/>
      <c r="C1042" s="111"/>
      <c r="D1042" s="111"/>
      <c r="M1042" s="64"/>
      <c r="N1042" s="316"/>
      <c r="O1042" s="317"/>
      <c r="P1042" s="270"/>
      <c r="Q1042" s="317"/>
    </row>
    <row r="1043" spans="1:17" ht="15" customHeight="1">
      <c r="B1043" s="551" t="s">
        <v>145</v>
      </c>
      <c r="C1043" s="552"/>
      <c r="D1043" s="553"/>
      <c r="E1043" s="557" t="s">
        <v>146</v>
      </c>
      <c r="F1043" s="559" t="s">
        <v>147</v>
      </c>
      <c r="G1043" s="561" t="s">
        <v>148</v>
      </c>
      <c r="H1043" s="562"/>
      <c r="I1043" s="563"/>
      <c r="J1043" s="559" t="s">
        <v>149</v>
      </c>
      <c r="M1043" s="64"/>
      <c r="N1043" s="316"/>
      <c r="O1043" s="317"/>
      <c r="P1043" s="270"/>
      <c r="Q1043" s="317"/>
    </row>
    <row r="1044" spans="1:17" ht="36.950000000000003" customHeight="1">
      <c r="B1044" s="554"/>
      <c r="C1044" s="555"/>
      <c r="D1044" s="556"/>
      <c r="E1044" s="558"/>
      <c r="F1044" s="560"/>
      <c r="G1044" s="116" t="s">
        <v>150</v>
      </c>
      <c r="H1044" s="116" t="s">
        <v>151</v>
      </c>
      <c r="I1044" s="117" t="s">
        <v>7</v>
      </c>
      <c r="J1044" s="560"/>
      <c r="M1044" s="64"/>
      <c r="N1044" s="316"/>
      <c r="O1044" s="317"/>
      <c r="P1044" s="270"/>
      <c r="Q1044" s="317"/>
    </row>
    <row r="1045" spans="1:17" ht="15.95" customHeight="1">
      <c r="B1045" s="322"/>
      <c r="C1045" s="323"/>
      <c r="D1045" s="42"/>
      <c r="E1045" s="41"/>
      <c r="F1045" s="324"/>
      <c r="G1045" s="115"/>
      <c r="H1045" s="324"/>
      <c r="I1045" s="325"/>
      <c r="J1045" s="115"/>
      <c r="M1045" s="64"/>
      <c r="N1045" s="316"/>
      <c r="O1045" s="317"/>
      <c r="P1045" s="270"/>
      <c r="Q1045" s="317"/>
    </row>
    <row r="1046" spans="1:17" ht="15">
      <c r="B1046" s="141" t="s">
        <v>152</v>
      </c>
      <c r="C1046" s="74"/>
      <c r="D1046" s="217"/>
      <c r="E1046" s="75" t="s">
        <v>324</v>
      </c>
      <c r="F1046" s="148">
        <f>SUM(F1048:F1068)</f>
        <v>4727306.17</v>
      </c>
      <c r="G1046" s="148">
        <f>SUM(G1048:G1068)</f>
        <v>2665357.9300000002</v>
      </c>
      <c r="H1046" s="148">
        <f>SUM(H1048:H1068)</f>
        <v>2825440.15</v>
      </c>
      <c r="I1046" s="326">
        <f>SUM(I1048:I1068)</f>
        <v>5490798.0800000001</v>
      </c>
      <c r="J1046" s="326">
        <f>SUM(J1048:J1068)</f>
        <v>6280986.8799999999</v>
      </c>
      <c r="M1046" s="64"/>
      <c r="N1046" s="316"/>
      <c r="O1046" s="317"/>
      <c r="P1046" s="270"/>
      <c r="Q1046" s="317"/>
    </row>
    <row r="1047" spans="1:17" ht="15">
      <c r="B1047" s="55"/>
      <c r="C1047" s="55"/>
      <c r="D1047" s="55"/>
      <c r="E1047" s="52"/>
      <c r="F1047" s="122"/>
      <c r="G1047" s="122"/>
      <c r="H1047" s="122"/>
      <c r="I1047" s="122"/>
      <c r="J1047" s="122"/>
      <c r="M1047" s="64"/>
      <c r="N1047" s="316"/>
      <c r="O1047" s="317"/>
      <c r="P1047" s="270"/>
      <c r="Q1047" s="317"/>
    </row>
    <row r="1048" spans="1:17" ht="15">
      <c r="B1048" s="55" t="s">
        <v>14</v>
      </c>
      <c r="C1048" s="55"/>
      <c r="D1048" s="55"/>
      <c r="E1048" s="56" t="s">
        <v>15</v>
      </c>
      <c r="F1048" s="57">
        <v>2804381.09</v>
      </c>
      <c r="G1048" s="58">
        <v>1683932.37</v>
      </c>
      <c r="H1048" s="57">
        <f>SUM(I1048-G1048)</f>
        <v>1747767.63</v>
      </c>
      <c r="I1048" s="58">
        <v>3431700</v>
      </c>
      <c r="J1048" s="58">
        <v>3679656</v>
      </c>
      <c r="M1048" s="64"/>
      <c r="N1048" s="316"/>
      <c r="O1048" s="317"/>
      <c r="P1048" s="270"/>
      <c r="Q1048" s="317"/>
    </row>
    <row r="1049" spans="1:17" ht="15" customHeight="1">
      <c r="B1049" s="55" t="s">
        <v>16</v>
      </c>
      <c r="C1049" s="55"/>
      <c r="D1049" s="55"/>
      <c r="E1049" s="56" t="s">
        <v>17</v>
      </c>
      <c r="F1049" s="57">
        <v>192000</v>
      </c>
      <c r="G1049" s="58">
        <v>108545.45</v>
      </c>
      <c r="H1049" s="57">
        <f t="shared" ref="H1049:H1062" si="27">SUM(I1049-G1049)</f>
        <v>107454.55</v>
      </c>
      <c r="I1049" s="243">
        <v>216000</v>
      </c>
      <c r="J1049" s="243">
        <v>216000</v>
      </c>
      <c r="M1049" s="64"/>
      <c r="N1049" s="316"/>
      <c r="O1049" s="317"/>
      <c r="P1049" s="270"/>
      <c r="Q1049" s="317"/>
    </row>
    <row r="1050" spans="1:17" ht="15">
      <c r="B1050" s="55" t="s">
        <v>18</v>
      </c>
      <c r="C1050" s="55"/>
      <c r="D1050" s="55"/>
      <c r="E1050" s="56" t="s">
        <v>154</v>
      </c>
      <c r="F1050" s="57">
        <v>126000</v>
      </c>
      <c r="G1050" s="58">
        <v>63000</v>
      </c>
      <c r="H1050" s="57">
        <f t="shared" si="27"/>
        <v>63000</v>
      </c>
      <c r="I1050" s="243">
        <v>126000</v>
      </c>
      <c r="J1050" s="243">
        <v>126000</v>
      </c>
      <c r="M1050" s="64"/>
      <c r="N1050" s="316"/>
      <c r="O1050" s="317"/>
      <c r="P1050" s="270"/>
      <c r="Q1050" s="317"/>
    </row>
    <row r="1051" spans="1:17" ht="15">
      <c r="B1051" s="55" t="s">
        <v>20</v>
      </c>
      <c r="C1051" s="55"/>
      <c r="D1051" s="55"/>
      <c r="E1051" s="56" t="s">
        <v>21</v>
      </c>
      <c r="F1051" s="57">
        <v>48000</v>
      </c>
      <c r="G1051" s="58">
        <v>48000</v>
      </c>
      <c r="H1051" s="57">
        <f t="shared" si="27"/>
        <v>6000</v>
      </c>
      <c r="I1051" s="243">
        <v>54000</v>
      </c>
      <c r="J1051" s="243">
        <v>54000</v>
      </c>
      <c r="M1051" s="64"/>
      <c r="N1051" s="316"/>
      <c r="O1051" s="317"/>
      <c r="P1051" s="270"/>
      <c r="Q1051" s="317"/>
    </row>
    <row r="1052" spans="1:17" ht="15">
      <c r="B1052" s="55" t="s">
        <v>22</v>
      </c>
      <c r="C1052" s="55"/>
      <c r="D1052" s="55"/>
      <c r="E1052" s="79" t="s">
        <v>23</v>
      </c>
      <c r="F1052" s="57">
        <v>142159.09</v>
      </c>
      <c r="G1052" s="58">
        <v>73657.03</v>
      </c>
      <c r="H1052" s="57">
        <f t="shared" si="27"/>
        <v>88342.97</v>
      </c>
      <c r="I1052" s="58">
        <v>162000</v>
      </c>
      <c r="J1052" s="58">
        <v>162000</v>
      </c>
      <c r="M1052" s="64"/>
      <c r="N1052" s="316"/>
      <c r="O1052" s="317"/>
      <c r="P1052" s="270"/>
      <c r="Q1052" s="317"/>
    </row>
    <row r="1053" spans="1:17" ht="15">
      <c r="B1053" s="55" t="s">
        <v>24</v>
      </c>
      <c r="C1053" s="55"/>
      <c r="D1053" s="55"/>
      <c r="E1053" s="79" t="s">
        <v>25</v>
      </c>
      <c r="F1053" s="57">
        <v>14215.91</v>
      </c>
      <c r="G1053" s="58">
        <v>7365.71</v>
      </c>
      <c r="H1053" s="57">
        <f t="shared" si="27"/>
        <v>8834.2900000000009</v>
      </c>
      <c r="I1053" s="58">
        <v>16200</v>
      </c>
      <c r="J1053" s="58">
        <v>16200</v>
      </c>
      <c r="M1053" s="64"/>
      <c r="N1053" s="316"/>
      <c r="O1053" s="317"/>
      <c r="P1053" s="270"/>
      <c r="Q1053" s="317"/>
    </row>
    <row r="1054" spans="1:17" ht="15">
      <c r="B1054" s="55" t="s">
        <v>325</v>
      </c>
      <c r="C1054" s="55"/>
      <c r="D1054" s="55"/>
      <c r="E1054" s="79" t="s">
        <v>29</v>
      </c>
      <c r="F1054" s="57">
        <v>243737.74</v>
      </c>
      <c r="G1054" s="58">
        <v>139826.89000000001</v>
      </c>
      <c r="H1054" s="57">
        <f t="shared" si="27"/>
        <v>164741.10999999999</v>
      </c>
      <c r="I1054" s="58">
        <v>304568</v>
      </c>
      <c r="J1054" s="58">
        <v>305000</v>
      </c>
      <c r="M1054" s="64"/>
      <c r="N1054" s="316"/>
      <c r="O1054" s="317"/>
      <c r="P1054" s="270"/>
      <c r="Q1054" s="317"/>
    </row>
    <row r="1055" spans="1:17" ht="15">
      <c r="B1055" s="55" t="s">
        <v>155</v>
      </c>
      <c r="C1055" s="55"/>
      <c r="D1055" s="55"/>
      <c r="E1055" s="79" t="s">
        <v>31</v>
      </c>
      <c r="F1055" s="57">
        <v>234040</v>
      </c>
      <c r="G1055" s="58">
        <v>0</v>
      </c>
      <c r="H1055" s="57">
        <f t="shared" si="27"/>
        <v>285975</v>
      </c>
      <c r="I1055" s="58">
        <v>285975</v>
      </c>
      <c r="J1055" s="58">
        <v>306638</v>
      </c>
      <c r="M1055" s="64"/>
      <c r="N1055" s="316"/>
      <c r="O1055" s="317"/>
      <c r="P1055" s="270"/>
      <c r="Q1055" s="317"/>
    </row>
    <row r="1056" spans="1:17" ht="15">
      <c r="B1056" s="55" t="s">
        <v>32</v>
      </c>
      <c r="C1056" s="55"/>
      <c r="D1056" s="55"/>
      <c r="E1056" s="79" t="s">
        <v>33</v>
      </c>
      <c r="F1056" s="57">
        <v>40000</v>
      </c>
      <c r="G1056" s="58">
        <v>0</v>
      </c>
      <c r="H1056" s="57">
        <f t="shared" si="27"/>
        <v>45000</v>
      </c>
      <c r="I1056" s="58">
        <v>45000</v>
      </c>
      <c r="J1056" s="58">
        <v>45000</v>
      </c>
      <c r="M1056" s="64"/>
      <c r="N1056" s="316"/>
      <c r="O1056" s="317"/>
      <c r="P1056" s="270"/>
      <c r="Q1056" s="317"/>
    </row>
    <row r="1057" spans="2:17" ht="15">
      <c r="B1057" s="55" t="s">
        <v>156</v>
      </c>
      <c r="C1057" s="55"/>
      <c r="D1057" s="55"/>
      <c r="E1057" s="79" t="s">
        <v>35</v>
      </c>
      <c r="F1057" s="57">
        <v>233631.5</v>
      </c>
      <c r="G1057" s="58">
        <v>284319</v>
      </c>
      <c r="H1057" s="57">
        <f t="shared" si="27"/>
        <v>1656</v>
      </c>
      <c r="I1057" s="58">
        <v>285975</v>
      </c>
      <c r="J1057" s="58">
        <v>306638</v>
      </c>
      <c r="M1057" s="64"/>
      <c r="N1057" s="316"/>
      <c r="O1057" s="317"/>
      <c r="P1057" s="270"/>
      <c r="Q1057" s="317"/>
    </row>
    <row r="1058" spans="2:17" ht="15">
      <c r="B1058" s="55" t="s">
        <v>36</v>
      </c>
      <c r="C1058" s="55"/>
      <c r="D1058" s="55"/>
      <c r="E1058" s="79" t="s">
        <v>46</v>
      </c>
      <c r="F1058" s="57">
        <v>40000</v>
      </c>
      <c r="G1058" s="58">
        <v>0</v>
      </c>
      <c r="H1058" s="57">
        <f t="shared" si="27"/>
        <v>45000</v>
      </c>
      <c r="I1058" s="58">
        <v>45000</v>
      </c>
      <c r="J1058" s="58">
        <v>45000</v>
      </c>
      <c r="M1058" s="64"/>
      <c r="N1058" s="316"/>
      <c r="O1058" s="317"/>
      <c r="P1058" s="270"/>
      <c r="Q1058" s="317"/>
    </row>
    <row r="1059" spans="2:17" ht="15">
      <c r="B1059" s="55" t="s">
        <v>158</v>
      </c>
      <c r="C1059" s="55"/>
      <c r="D1059" s="55"/>
      <c r="E1059" s="79" t="s">
        <v>38</v>
      </c>
      <c r="F1059" s="57">
        <v>336561.87</v>
      </c>
      <c r="G1059" s="58">
        <v>202017.81</v>
      </c>
      <c r="H1059" s="57">
        <f t="shared" si="27"/>
        <v>209786.19</v>
      </c>
      <c r="I1059" s="58">
        <v>411804</v>
      </c>
      <c r="J1059" s="58">
        <v>441558.72</v>
      </c>
      <c r="M1059" s="64"/>
      <c r="N1059" s="316"/>
      <c r="O1059" s="317"/>
      <c r="P1059" s="270"/>
      <c r="Q1059" s="317"/>
    </row>
    <row r="1060" spans="2:17" ht="15">
      <c r="B1060" s="55" t="s">
        <v>39</v>
      </c>
      <c r="C1060" s="55"/>
      <c r="D1060" s="55"/>
      <c r="E1060" s="79" t="s">
        <v>40</v>
      </c>
      <c r="F1060" s="57">
        <v>9600</v>
      </c>
      <c r="G1060" s="58">
        <v>5400</v>
      </c>
      <c r="H1060" s="57">
        <f t="shared" si="27"/>
        <v>5400</v>
      </c>
      <c r="I1060" s="58">
        <v>10800</v>
      </c>
      <c r="J1060" s="58">
        <v>10800</v>
      </c>
      <c r="M1060" s="64"/>
      <c r="N1060" s="316"/>
      <c r="O1060" s="317"/>
      <c r="P1060" s="270"/>
      <c r="Q1060" s="317"/>
    </row>
    <row r="1061" spans="2:17" ht="15">
      <c r="B1061" s="55" t="s">
        <v>41</v>
      </c>
      <c r="C1061" s="55"/>
      <c r="D1061" s="55"/>
      <c r="E1061" s="79" t="s">
        <v>42</v>
      </c>
      <c r="F1061" s="57">
        <v>37378.97</v>
      </c>
      <c r="G1061" s="58">
        <v>23893.67</v>
      </c>
      <c r="H1061" s="57">
        <f t="shared" si="27"/>
        <v>41072.410000000003</v>
      </c>
      <c r="I1061" s="58">
        <v>64966.080000000002</v>
      </c>
      <c r="J1061" s="58">
        <v>80786.16</v>
      </c>
      <c r="M1061" s="64"/>
      <c r="N1061" s="316"/>
      <c r="O1061" s="317"/>
      <c r="P1061" s="270"/>
      <c r="Q1061" s="317"/>
    </row>
    <row r="1062" spans="2:17" ht="15">
      <c r="B1062" s="55" t="s">
        <v>43</v>
      </c>
      <c r="C1062" s="55"/>
      <c r="D1062" s="55"/>
      <c r="E1062" s="79" t="s">
        <v>44</v>
      </c>
      <c r="F1062" s="57">
        <v>9600</v>
      </c>
      <c r="G1062" s="58">
        <v>5400</v>
      </c>
      <c r="H1062" s="57">
        <f t="shared" si="27"/>
        <v>5400</v>
      </c>
      <c r="I1062" s="58">
        <v>10800</v>
      </c>
      <c r="J1062" s="58">
        <v>10800</v>
      </c>
      <c r="M1062" s="64"/>
      <c r="N1062" s="316"/>
      <c r="O1062" s="317"/>
      <c r="P1062" s="270"/>
      <c r="Q1062" s="317"/>
    </row>
    <row r="1063" spans="2:17" ht="15">
      <c r="B1063" s="55" t="s">
        <v>123</v>
      </c>
      <c r="C1063" s="55"/>
      <c r="D1063" s="55"/>
      <c r="E1063" s="72" t="s">
        <v>124</v>
      </c>
      <c r="F1063" s="57"/>
      <c r="G1063" s="58"/>
      <c r="H1063" s="57"/>
      <c r="I1063" s="58"/>
      <c r="J1063" s="58">
        <v>474900</v>
      </c>
      <c r="M1063" s="64"/>
      <c r="N1063" s="316"/>
      <c r="O1063" s="317"/>
      <c r="P1063" s="270"/>
      <c r="Q1063" s="317"/>
    </row>
    <row r="1064" spans="2:17" ht="15">
      <c r="B1064" s="55" t="s">
        <v>159</v>
      </c>
      <c r="C1064" s="55"/>
      <c r="D1064" s="55"/>
      <c r="E1064" s="56" t="s">
        <v>46</v>
      </c>
      <c r="F1064" s="57"/>
      <c r="G1064" s="58">
        <v>20000</v>
      </c>
      <c r="H1064" s="57">
        <f>SUM(I1064-G1064)</f>
        <v>0</v>
      </c>
      <c r="I1064" s="58">
        <v>20000</v>
      </c>
      <c r="J1064" s="58"/>
      <c r="M1064" s="64"/>
      <c r="N1064" s="316"/>
      <c r="O1064" s="317"/>
      <c r="P1064" s="270"/>
      <c r="Q1064" s="317"/>
    </row>
    <row r="1065" spans="2:17" ht="15">
      <c r="B1065" s="55" t="s">
        <v>271</v>
      </c>
      <c r="C1065" s="55"/>
      <c r="D1065" s="55"/>
      <c r="E1065" s="79" t="s">
        <v>46</v>
      </c>
      <c r="F1065" s="57">
        <v>160000</v>
      </c>
      <c r="G1065" s="58"/>
      <c r="H1065" s="57">
        <f>SUM(I1065-G1065)</f>
        <v>0</v>
      </c>
      <c r="I1065" s="58"/>
      <c r="J1065" s="58"/>
      <c r="M1065" s="64"/>
      <c r="N1065" s="316"/>
      <c r="O1065" s="317"/>
      <c r="P1065" s="270"/>
      <c r="Q1065" s="317"/>
    </row>
    <row r="1066" spans="2:17" ht="15">
      <c r="B1066" s="55" t="s">
        <v>161</v>
      </c>
      <c r="C1066" s="55"/>
      <c r="D1066" s="55"/>
      <c r="E1066" s="79" t="s">
        <v>46</v>
      </c>
      <c r="F1066" s="57">
        <v>56000</v>
      </c>
      <c r="G1066" s="58"/>
      <c r="H1066" s="57">
        <f>SUM(I1066-G1066)</f>
        <v>0</v>
      </c>
      <c r="I1066" s="58"/>
      <c r="J1066" s="58"/>
      <c r="M1066" s="64"/>
      <c r="N1066" s="316"/>
      <c r="O1066" s="317"/>
      <c r="P1066" s="270"/>
      <c r="Q1066" s="317"/>
    </row>
    <row r="1067" spans="2:17" ht="15">
      <c r="B1067" s="55" t="s">
        <v>45</v>
      </c>
      <c r="C1067" s="55"/>
      <c r="D1067" s="55"/>
      <c r="E1067" s="79" t="s">
        <v>46</v>
      </c>
      <c r="F1067" s="57">
        <v>0</v>
      </c>
      <c r="G1067" s="58">
        <v>0</v>
      </c>
      <c r="H1067" s="57">
        <f>SUM(I1067-G1067)</f>
        <v>10</v>
      </c>
      <c r="I1067" s="58">
        <v>10</v>
      </c>
      <c r="J1067" s="58">
        <v>10</v>
      </c>
      <c r="M1067" s="64"/>
      <c r="N1067" s="316"/>
      <c r="O1067" s="317"/>
      <c r="P1067" s="270"/>
      <c r="Q1067" s="317"/>
    </row>
    <row r="1068" spans="2:17" ht="12" customHeight="1">
      <c r="B1068" s="177"/>
      <c r="C1068" s="55"/>
      <c r="D1068" s="177"/>
      <c r="E1068" s="327"/>
      <c r="F1068" s="66"/>
      <c r="G1068" s="66"/>
      <c r="H1068" s="66"/>
      <c r="I1068" s="54"/>
      <c r="J1068" s="58"/>
      <c r="M1068" s="64"/>
      <c r="N1068" s="316"/>
      <c r="O1068" s="317"/>
      <c r="P1068" s="270"/>
      <c r="Q1068" s="317"/>
    </row>
    <row r="1069" spans="2:17" ht="15">
      <c r="B1069" s="153" t="s">
        <v>162</v>
      </c>
      <c r="C1069" s="154"/>
      <c r="D1069" s="155"/>
      <c r="E1069" s="75"/>
      <c r="F1069" s="49">
        <f>SUM(F1071:F1083)</f>
        <v>0</v>
      </c>
      <c r="G1069" s="49">
        <f>SUM(G1071:G1083)</f>
        <v>120175.65</v>
      </c>
      <c r="H1069" s="49">
        <f>SUM(H1071:H1083)</f>
        <v>165624.35</v>
      </c>
      <c r="I1069" s="49">
        <f>SUM(I1071:I1083)</f>
        <v>285800</v>
      </c>
      <c r="J1069" s="49">
        <f>SUM(J1071:J1083)</f>
        <v>246800</v>
      </c>
      <c r="M1069" s="64"/>
      <c r="N1069" s="316"/>
      <c r="O1069" s="317"/>
      <c r="P1069" s="270"/>
      <c r="Q1069" s="317"/>
    </row>
    <row r="1070" spans="2:17" ht="11.25" customHeight="1">
      <c r="B1070" s="55"/>
      <c r="C1070" s="55"/>
      <c r="D1070" s="55"/>
      <c r="E1070" s="52"/>
      <c r="F1070" s="53"/>
      <c r="G1070" s="54"/>
      <c r="H1070" s="53"/>
      <c r="I1070" s="54"/>
      <c r="J1070" s="54"/>
      <c r="M1070" s="64"/>
      <c r="N1070" s="316"/>
      <c r="O1070" s="317"/>
      <c r="P1070" s="270"/>
      <c r="Q1070" s="317"/>
    </row>
    <row r="1071" spans="2:17" ht="15">
      <c r="B1071" s="55" t="s">
        <v>50</v>
      </c>
      <c r="C1071" s="55"/>
      <c r="D1071" s="55"/>
      <c r="E1071" s="79" t="s">
        <v>51</v>
      </c>
      <c r="F1071" s="57"/>
      <c r="G1071" s="58">
        <v>28170</v>
      </c>
      <c r="H1071" s="57">
        <f>SUM(I1071-G1071)</f>
        <v>21830</v>
      </c>
      <c r="I1071" s="58">
        <v>50000</v>
      </c>
      <c r="J1071" s="58">
        <v>60000</v>
      </c>
      <c r="M1071" s="64"/>
      <c r="N1071" s="316"/>
      <c r="O1071" s="317"/>
      <c r="P1071" s="270"/>
      <c r="Q1071" s="317"/>
    </row>
    <row r="1072" spans="2:17" ht="15">
      <c r="B1072" s="55" t="s">
        <v>52</v>
      </c>
      <c r="C1072" s="55"/>
      <c r="D1072" s="55"/>
      <c r="E1072" s="79" t="s">
        <v>53</v>
      </c>
      <c r="F1072" s="57"/>
      <c r="G1072" s="58">
        <v>2480</v>
      </c>
      <c r="H1072" s="57">
        <f t="shared" ref="H1072:H1082" si="28">SUM(I1072-G1072)</f>
        <v>27520</v>
      </c>
      <c r="I1072" s="58">
        <v>30000</v>
      </c>
      <c r="J1072" s="58">
        <v>30000</v>
      </c>
      <c r="M1072" s="64"/>
      <c r="N1072" s="316"/>
      <c r="O1072" s="317"/>
      <c r="P1072" s="270"/>
      <c r="Q1072" s="317"/>
    </row>
    <row r="1073" spans="1:18" ht="15">
      <c r="B1073" s="55" t="s">
        <v>54</v>
      </c>
      <c r="C1073" s="55"/>
      <c r="D1073" s="55"/>
      <c r="E1073" s="79" t="s">
        <v>55</v>
      </c>
      <c r="F1073" s="57"/>
      <c r="G1073" s="58">
        <v>24766.560000000001</v>
      </c>
      <c r="H1073" s="57">
        <f t="shared" si="28"/>
        <v>25233.439999999999</v>
      </c>
      <c r="I1073" s="58">
        <v>50000</v>
      </c>
      <c r="J1073" s="58">
        <v>30000</v>
      </c>
      <c r="M1073" s="64"/>
      <c r="N1073" s="316"/>
      <c r="O1073" s="317"/>
      <c r="P1073" s="270"/>
      <c r="Q1073" s="317"/>
    </row>
    <row r="1074" spans="1:18" ht="15">
      <c r="B1074" s="55" t="s">
        <v>279</v>
      </c>
      <c r="C1074" s="55"/>
      <c r="D1074" s="55"/>
      <c r="E1074" s="79" t="s">
        <v>61</v>
      </c>
      <c r="F1074" s="57"/>
      <c r="G1074" s="58">
        <v>0</v>
      </c>
      <c r="H1074" s="57">
        <f t="shared" si="28"/>
        <v>15000</v>
      </c>
      <c r="I1074" s="58">
        <v>15000</v>
      </c>
      <c r="J1074" s="58">
        <v>5000</v>
      </c>
      <c r="M1074" s="64"/>
      <c r="N1074" s="316"/>
      <c r="O1074" s="317"/>
      <c r="P1074" s="270"/>
      <c r="Q1074" s="317"/>
    </row>
    <row r="1075" spans="1:18" ht="15">
      <c r="B1075" s="55" t="s">
        <v>163</v>
      </c>
      <c r="C1075" s="55"/>
      <c r="D1075" s="55"/>
      <c r="E1075" s="79" t="s">
        <v>65</v>
      </c>
      <c r="F1075" s="57"/>
      <c r="G1075" s="58">
        <v>17059.09</v>
      </c>
      <c r="H1075" s="57">
        <f t="shared" si="28"/>
        <v>17740.91</v>
      </c>
      <c r="I1075" s="58">
        <v>34800</v>
      </c>
      <c r="J1075" s="58">
        <v>34800</v>
      </c>
      <c r="M1075" s="64"/>
      <c r="N1075" s="269"/>
      <c r="O1075" s="270"/>
      <c r="P1075" s="270"/>
      <c r="Q1075" s="270"/>
    </row>
    <row r="1076" spans="1:18" ht="13.5">
      <c r="B1076" s="55" t="s">
        <v>68</v>
      </c>
      <c r="C1076" s="55"/>
      <c r="D1076" s="55"/>
      <c r="E1076" s="79" t="s">
        <v>69</v>
      </c>
      <c r="F1076" s="57"/>
      <c r="G1076" s="58">
        <v>7200</v>
      </c>
      <c r="H1076" s="57">
        <f t="shared" si="28"/>
        <v>12800</v>
      </c>
      <c r="I1076" s="58">
        <v>20000</v>
      </c>
      <c r="J1076" s="58">
        <v>24000</v>
      </c>
    </row>
    <row r="1077" spans="1:18" ht="15" hidden="1">
      <c r="B1077" s="55" t="s">
        <v>326</v>
      </c>
      <c r="C1077" s="55"/>
      <c r="D1077" s="55"/>
      <c r="E1077" s="79" t="s">
        <v>327</v>
      </c>
      <c r="F1077" s="57"/>
      <c r="G1077" s="58"/>
      <c r="H1077" s="57">
        <f t="shared" si="28"/>
        <v>0</v>
      </c>
      <c r="I1077" s="58"/>
      <c r="J1077" s="58"/>
      <c r="M1077" s="64"/>
      <c r="N1077" s="269"/>
      <c r="O1077" s="270"/>
      <c r="P1077" s="306"/>
      <c r="Q1077" s="270"/>
      <c r="R1077" s="103"/>
    </row>
    <row r="1078" spans="1:18" ht="13.5" hidden="1">
      <c r="B1078" s="55" t="s">
        <v>294</v>
      </c>
      <c r="C1078" s="55"/>
      <c r="D1078" s="55"/>
      <c r="E1078" s="79" t="s">
        <v>73</v>
      </c>
      <c r="F1078" s="57"/>
      <c r="G1078" s="58"/>
      <c r="H1078" s="57">
        <f t="shared" si="28"/>
        <v>0</v>
      </c>
      <c r="I1078" s="58"/>
      <c r="J1078" s="58"/>
      <c r="M1078" s="64"/>
      <c r="N1078" s="328"/>
      <c r="O1078" s="306"/>
      <c r="P1078" s="306"/>
      <c r="Q1078" s="306"/>
      <c r="R1078" s="103"/>
    </row>
    <row r="1079" spans="1:18" ht="15">
      <c r="B1079" s="55" t="s">
        <v>106</v>
      </c>
      <c r="C1079" s="55"/>
      <c r="D1079" s="55"/>
      <c r="E1079" s="79"/>
      <c r="F1079" s="57"/>
      <c r="G1079" s="58">
        <v>0</v>
      </c>
      <c r="H1079" s="57">
        <f t="shared" si="28"/>
        <v>30000</v>
      </c>
      <c r="I1079" s="58">
        <v>30000</v>
      </c>
      <c r="J1079" s="58">
        <v>25000</v>
      </c>
      <c r="N1079" s="69"/>
      <c r="O1079" s="103"/>
      <c r="P1079" s="103"/>
      <c r="Q1079" s="103"/>
      <c r="R1079" s="103"/>
    </row>
    <row r="1080" spans="1:18" ht="15.75">
      <c r="B1080" s="55" t="s">
        <v>98</v>
      </c>
      <c r="C1080" s="55"/>
      <c r="D1080" s="55"/>
      <c r="E1080" s="329"/>
      <c r="F1080" s="57"/>
      <c r="G1080" s="58">
        <v>36000</v>
      </c>
      <c r="H1080" s="57">
        <f t="shared" si="28"/>
        <v>0</v>
      </c>
      <c r="I1080" s="58">
        <v>36000</v>
      </c>
      <c r="J1080" s="58">
        <v>38000</v>
      </c>
      <c r="N1080" s="83"/>
      <c r="O1080" s="103"/>
      <c r="P1080" s="103"/>
      <c r="Q1080" s="103"/>
    </row>
    <row r="1081" spans="1:18" ht="15">
      <c r="B1081" s="55" t="s">
        <v>87</v>
      </c>
      <c r="C1081" s="55"/>
      <c r="D1081" s="55"/>
      <c r="E1081" s="79" t="s">
        <v>88</v>
      </c>
      <c r="F1081" s="57"/>
      <c r="G1081" s="58">
        <v>4500</v>
      </c>
      <c r="H1081" s="57">
        <f t="shared" si="28"/>
        <v>15500</v>
      </c>
      <c r="I1081" s="58">
        <v>20000</v>
      </c>
      <c r="J1081" s="58"/>
      <c r="M1081" s="64"/>
      <c r="N1081" s="270"/>
      <c r="O1081" s="270"/>
      <c r="P1081" s="270"/>
      <c r="Q1081" s="270"/>
    </row>
    <row r="1082" spans="1:18" ht="15">
      <c r="B1082" s="55" t="s">
        <v>328</v>
      </c>
      <c r="C1082" s="55"/>
      <c r="D1082" s="55"/>
      <c r="E1082" s="72" t="s">
        <v>46</v>
      </c>
      <c r="F1082" s="57"/>
      <c r="G1082" s="58"/>
      <c r="H1082" s="57">
        <f t="shared" si="28"/>
        <v>0</v>
      </c>
      <c r="I1082" s="58"/>
      <c r="J1082" s="58"/>
      <c r="M1082" s="64"/>
      <c r="N1082" s="270"/>
      <c r="O1082" s="270"/>
      <c r="P1082" s="270"/>
      <c r="Q1082" s="270"/>
    </row>
    <row r="1083" spans="1:18" s="334" customFormat="1" ht="13.5" customHeight="1">
      <c r="A1083" s="330"/>
      <c r="B1083" s="177"/>
      <c r="C1083" s="177"/>
      <c r="D1083" s="177"/>
      <c r="E1083" s="331"/>
      <c r="F1083" s="332"/>
      <c r="G1083" s="332"/>
      <c r="H1083" s="332"/>
      <c r="I1083" s="333"/>
      <c r="J1083" s="333"/>
      <c r="N1083" s="335"/>
      <c r="O1083" s="335"/>
      <c r="P1083" s="335"/>
      <c r="Q1083" s="335"/>
    </row>
    <row r="1084" spans="1:18" ht="15">
      <c r="B1084" s="141" t="s">
        <v>194</v>
      </c>
      <c r="C1084" s="74"/>
      <c r="D1084" s="100"/>
      <c r="E1084" s="142" t="s">
        <v>240</v>
      </c>
      <c r="F1084" s="336">
        <f>SUM(F1085:F1086)</f>
        <v>0</v>
      </c>
      <c r="G1084" s="336">
        <f t="shared" ref="G1084:J1084" si="29">SUM(G1085:G1086)</f>
        <v>0</v>
      </c>
      <c r="H1084" s="336">
        <f t="shared" si="29"/>
        <v>0</v>
      </c>
      <c r="I1084" s="336">
        <f t="shared" si="29"/>
        <v>0</v>
      </c>
      <c r="J1084" s="78">
        <f t="shared" si="29"/>
        <v>0</v>
      </c>
      <c r="M1084" s="64"/>
      <c r="N1084" s="248"/>
      <c r="O1084" s="248"/>
      <c r="P1084" s="248"/>
      <c r="Q1084" s="248"/>
    </row>
    <row r="1085" spans="1:18" ht="15">
      <c r="B1085" s="55"/>
      <c r="C1085" s="55"/>
      <c r="D1085" s="177"/>
      <c r="E1085" s="240"/>
      <c r="F1085" s="336"/>
      <c r="G1085" s="336"/>
      <c r="H1085" s="336"/>
      <c r="I1085" s="336"/>
      <c r="J1085" s="87"/>
      <c r="M1085" s="64"/>
      <c r="N1085" s="248"/>
      <c r="O1085" s="248"/>
      <c r="P1085" s="248"/>
      <c r="Q1085" s="248"/>
    </row>
    <row r="1086" spans="1:18" ht="15">
      <c r="B1086" s="55"/>
      <c r="C1086" s="55"/>
      <c r="D1086" s="177"/>
      <c r="E1086" s="240"/>
      <c r="F1086" s="336"/>
      <c r="G1086" s="336"/>
      <c r="H1086" s="336"/>
      <c r="I1086" s="336"/>
      <c r="J1086" s="87"/>
      <c r="M1086" s="64"/>
      <c r="N1086" s="248"/>
      <c r="O1086" s="248"/>
      <c r="P1086" s="248"/>
      <c r="Q1086" s="248"/>
    </row>
    <row r="1087" spans="1:18" ht="15">
      <c r="B1087" s="55"/>
      <c r="C1087" s="177"/>
      <c r="D1087" s="177"/>
      <c r="E1087" s="122"/>
      <c r="F1087" s="66"/>
      <c r="G1087" s="66"/>
      <c r="H1087" s="66"/>
      <c r="I1087" s="126"/>
      <c r="J1087" s="126"/>
      <c r="M1087" s="64"/>
      <c r="N1087" s="248"/>
      <c r="O1087" s="248"/>
      <c r="P1087" s="248"/>
      <c r="Q1087" s="248"/>
    </row>
    <row r="1088" spans="1:18" ht="15.75" customHeight="1">
      <c r="B1088" s="88"/>
      <c r="C1088" s="89"/>
      <c r="D1088" s="180" t="s">
        <v>220</v>
      </c>
      <c r="E1088" s="122"/>
      <c r="F1088" s="122">
        <f>SUM(F1046+F1069+F1084)</f>
        <v>4727306.17</v>
      </c>
      <c r="G1088" s="122">
        <f>SUM(G1046+G1069+G1084)</f>
        <v>2785533.58</v>
      </c>
      <c r="H1088" s="122">
        <f>SUM(H1046+H1069+H1084)</f>
        <v>2991064.5</v>
      </c>
      <c r="I1088" s="122">
        <f>SUM(I1046+I1069+I1084)</f>
        <v>5776598.0800000001</v>
      </c>
      <c r="J1088" s="122">
        <f>SUM(J1046+J1069+J1084)</f>
        <v>6527786.8799999999</v>
      </c>
      <c r="N1088" s="83"/>
      <c r="O1088" s="103"/>
      <c r="P1088" s="103"/>
      <c r="Q1088" s="103"/>
    </row>
    <row r="1089" spans="2:17" ht="7.5" customHeight="1">
      <c r="B1089" s="74"/>
      <c r="C1089" s="74"/>
      <c r="D1089" s="337"/>
      <c r="E1089" s="148"/>
      <c r="F1089" s="148"/>
      <c r="G1089" s="148"/>
      <c r="H1089" s="148"/>
      <c r="I1089" s="148"/>
      <c r="J1089" s="148"/>
      <c r="N1089" s="83"/>
      <c r="O1089" s="103"/>
      <c r="P1089" s="103"/>
      <c r="Q1089" s="103"/>
    </row>
    <row r="1090" spans="2:17" ht="15">
      <c r="D1090" s="74" t="s">
        <v>221</v>
      </c>
      <c r="E1090" s="104"/>
      <c r="F1090" s="104" t="s">
        <v>222</v>
      </c>
      <c r="G1090" s="102"/>
      <c r="H1090" s="104" t="s">
        <v>223</v>
      </c>
      <c r="I1090" s="105"/>
      <c r="J1090" s="102"/>
      <c r="N1090" s="83"/>
      <c r="O1090" s="103"/>
      <c r="P1090" s="103"/>
      <c r="Q1090" s="103"/>
    </row>
    <row r="1091" spans="2:17" ht="15">
      <c r="D1091" s="74"/>
      <c r="E1091" s="104"/>
      <c r="F1091" s="104"/>
      <c r="G1091" s="105"/>
      <c r="H1091" s="104"/>
      <c r="I1091" s="105"/>
      <c r="J1091" s="105"/>
      <c r="N1091" s="83"/>
      <c r="O1091" s="231"/>
      <c r="P1091" s="231"/>
      <c r="Q1091" s="231"/>
    </row>
    <row r="1092" spans="2:17" ht="15">
      <c r="D1092" s="35" t="s">
        <v>577</v>
      </c>
      <c r="E1092" s="107"/>
      <c r="F1092" s="107" t="s">
        <v>563</v>
      </c>
      <c r="G1092" s="149"/>
      <c r="H1092" s="108" t="s">
        <v>574</v>
      </c>
      <c r="I1092" s="315"/>
      <c r="J1092" s="315"/>
      <c r="N1092" s="83"/>
      <c r="O1092" s="103"/>
      <c r="P1092" s="103"/>
      <c r="Q1092" s="231"/>
    </row>
    <row r="1093" spans="2:17" ht="15">
      <c r="D1093" s="100" t="s">
        <v>329</v>
      </c>
      <c r="E1093" s="34"/>
      <c r="F1093" s="34" t="s">
        <v>245</v>
      </c>
      <c r="G1093" s="109"/>
      <c r="H1093" s="109" t="s">
        <v>226</v>
      </c>
      <c r="I1093" s="34"/>
      <c r="J1093" s="34"/>
      <c r="N1093" s="83"/>
      <c r="O1093" s="103"/>
      <c r="P1093" s="103"/>
      <c r="Q1093" s="231"/>
    </row>
    <row r="1094" spans="2:17" ht="15">
      <c r="D1094" s="100"/>
      <c r="E1094" s="34"/>
      <c r="F1094" s="34"/>
      <c r="G1094" s="109"/>
      <c r="H1094" s="109"/>
      <c r="I1094" s="34"/>
      <c r="J1094" s="34"/>
      <c r="N1094" s="83"/>
      <c r="O1094" s="103"/>
      <c r="P1094" s="103"/>
      <c r="Q1094" s="231"/>
    </row>
    <row r="1095" spans="2:17" ht="15">
      <c r="D1095" s="100"/>
      <c r="E1095" s="34"/>
      <c r="F1095" s="34"/>
      <c r="G1095" s="109"/>
      <c r="H1095" s="109"/>
      <c r="I1095" s="34"/>
      <c r="J1095" s="34"/>
      <c r="N1095" s="83"/>
      <c r="O1095" s="103"/>
      <c r="P1095" s="103"/>
      <c r="Q1095" s="231"/>
    </row>
    <row r="1096" spans="2:17" ht="15">
      <c r="D1096" s="100"/>
      <c r="E1096" s="34"/>
      <c r="F1096" s="34"/>
      <c r="G1096" s="109"/>
      <c r="H1096" s="109"/>
      <c r="I1096" s="34"/>
      <c r="J1096" s="34"/>
      <c r="N1096" s="83"/>
      <c r="O1096" s="103"/>
      <c r="P1096" s="103"/>
      <c r="Q1096" s="231"/>
    </row>
    <row r="1097" spans="2:17" ht="15">
      <c r="D1097" s="100"/>
      <c r="E1097" s="34"/>
      <c r="F1097" s="34"/>
      <c r="G1097" s="109"/>
      <c r="H1097" s="109"/>
      <c r="I1097" s="34"/>
      <c r="J1097" s="34"/>
      <c r="N1097" s="83"/>
      <c r="O1097" s="103"/>
      <c r="P1097" s="103"/>
      <c r="Q1097" s="231"/>
    </row>
    <row r="1098" spans="2:17" ht="15">
      <c r="D1098" s="100"/>
      <c r="E1098" s="34"/>
      <c r="F1098" s="34"/>
      <c r="G1098" s="109"/>
      <c r="H1098" s="109"/>
      <c r="I1098" s="34"/>
      <c r="J1098" s="34"/>
      <c r="N1098" s="83"/>
      <c r="O1098" s="103"/>
      <c r="P1098" s="103"/>
      <c r="Q1098" s="231"/>
    </row>
    <row r="1099" spans="2:17" ht="15">
      <c r="D1099" s="100"/>
      <c r="E1099" s="34"/>
      <c r="F1099" s="34"/>
      <c r="G1099" s="109"/>
      <c r="H1099" s="109"/>
      <c r="I1099" s="34"/>
      <c r="J1099" s="34"/>
      <c r="N1099" s="83"/>
      <c r="O1099" s="103"/>
      <c r="P1099" s="103"/>
      <c r="Q1099" s="231"/>
    </row>
    <row r="1100" spans="2:17" ht="15">
      <c r="D1100" s="100"/>
      <c r="E1100" s="34"/>
      <c r="F1100" s="34"/>
      <c r="G1100" s="109"/>
      <c r="H1100" s="109"/>
      <c r="I1100" s="34"/>
      <c r="J1100" s="34"/>
      <c r="N1100" s="83"/>
      <c r="O1100" s="103"/>
      <c r="P1100" s="103"/>
      <c r="Q1100" s="231"/>
    </row>
    <row r="1101" spans="2:17" ht="15">
      <c r="D1101" s="100"/>
      <c r="E1101" s="34"/>
      <c r="F1101" s="34"/>
      <c r="G1101" s="109"/>
      <c r="H1101" s="109"/>
      <c r="I1101" s="34"/>
      <c r="J1101" s="34"/>
      <c r="N1101" s="83"/>
      <c r="O1101" s="103"/>
      <c r="P1101" s="103"/>
      <c r="Q1101" s="231"/>
    </row>
    <row r="1102" spans="2:17" ht="15">
      <c r="D1102" s="100"/>
      <c r="E1102" s="34"/>
      <c r="F1102" s="34"/>
      <c r="G1102" s="109"/>
      <c r="H1102" s="109"/>
      <c r="I1102" s="34"/>
      <c r="J1102" s="34"/>
      <c r="N1102" s="83"/>
      <c r="O1102" s="103"/>
      <c r="P1102" s="103"/>
      <c r="Q1102" s="231"/>
    </row>
    <row r="1103" spans="2:17" ht="15">
      <c r="D1103" s="100"/>
      <c r="E1103" s="34"/>
      <c r="F1103" s="34"/>
      <c r="G1103" s="109"/>
      <c r="H1103" s="109"/>
      <c r="I1103" s="34"/>
      <c r="J1103" s="28">
        <v>17</v>
      </c>
      <c r="N1103" s="83"/>
      <c r="O1103" s="103"/>
      <c r="P1103" s="103"/>
      <c r="Q1103" s="231"/>
    </row>
    <row r="1104" spans="2:17" ht="15">
      <c r="D1104" s="100"/>
      <c r="E1104" s="34"/>
      <c r="F1104" s="34"/>
      <c r="G1104" s="109"/>
      <c r="H1104" s="109"/>
      <c r="I1104" s="34"/>
      <c r="J1104" s="34"/>
      <c r="N1104" s="83"/>
      <c r="O1104" s="103"/>
      <c r="P1104" s="103"/>
      <c r="Q1104" s="231"/>
    </row>
    <row r="1105" spans="1:17" ht="15">
      <c r="A1105" s="536" t="s">
        <v>143</v>
      </c>
      <c r="B1105" s="536"/>
      <c r="C1105" s="536"/>
      <c r="D1105" s="536"/>
      <c r="E1105" s="536"/>
      <c r="F1105" s="536"/>
      <c r="G1105" s="536"/>
      <c r="H1105" s="536"/>
      <c r="I1105" s="536"/>
      <c r="J1105" s="536"/>
      <c r="N1105" s="83"/>
      <c r="O1105" s="103"/>
      <c r="P1105" s="103"/>
      <c r="Q1105" s="231"/>
    </row>
    <row r="1106" spans="1:17" ht="15">
      <c r="A1106" s="30"/>
      <c r="B1106" s="110"/>
      <c r="C1106" s="110"/>
      <c r="D1106" s="110"/>
      <c r="E1106" s="30"/>
      <c r="F1106" s="30"/>
      <c r="G1106" s="30"/>
      <c r="H1106" s="30"/>
      <c r="I1106" s="30"/>
      <c r="J1106" s="30"/>
      <c r="N1106" s="83"/>
      <c r="O1106" s="103"/>
      <c r="P1106" s="103"/>
      <c r="Q1106" s="231"/>
    </row>
    <row r="1107" spans="1:17" ht="15">
      <c r="A1107" s="32" t="s">
        <v>330</v>
      </c>
      <c r="B1107" s="33"/>
      <c r="C1107" s="33"/>
      <c r="D1107" s="33"/>
      <c r="E1107" s="34"/>
      <c r="F1107" s="34"/>
      <c r="G1107" s="34"/>
      <c r="H1107" s="34"/>
      <c r="I1107" s="34"/>
      <c r="J1107" s="109"/>
      <c r="N1107" s="83"/>
      <c r="O1107" s="103"/>
      <c r="P1107" s="103"/>
      <c r="Q1107" s="231"/>
    </row>
    <row r="1108" spans="1:17" ht="15">
      <c r="A1108" s="32"/>
      <c r="B1108" s="33"/>
      <c r="C1108" s="33"/>
      <c r="D1108" s="33"/>
      <c r="E1108" s="34"/>
      <c r="F1108" s="34"/>
      <c r="G1108" s="34"/>
      <c r="H1108" s="34"/>
      <c r="I1108" s="34"/>
      <c r="J1108" s="109"/>
      <c r="N1108" s="83"/>
      <c r="O1108" s="103"/>
      <c r="P1108" s="103"/>
      <c r="Q1108" s="231"/>
    </row>
    <row r="1109" spans="1:17" ht="15" customHeight="1">
      <c r="B1109" s="551" t="s">
        <v>145</v>
      </c>
      <c r="C1109" s="552"/>
      <c r="D1109" s="553"/>
      <c r="E1109" s="557" t="s">
        <v>146</v>
      </c>
      <c r="F1109" s="559" t="s">
        <v>147</v>
      </c>
      <c r="G1109" s="561" t="s">
        <v>148</v>
      </c>
      <c r="H1109" s="562"/>
      <c r="I1109" s="563"/>
      <c r="J1109" s="559" t="s">
        <v>149</v>
      </c>
      <c r="N1109" s="83"/>
      <c r="O1109" s="103"/>
      <c r="P1109" s="103"/>
      <c r="Q1109" s="231"/>
    </row>
    <row r="1110" spans="1:17" ht="33.75" customHeight="1">
      <c r="B1110" s="554"/>
      <c r="C1110" s="555"/>
      <c r="D1110" s="556"/>
      <c r="E1110" s="558"/>
      <c r="F1110" s="560"/>
      <c r="G1110" s="116" t="s">
        <v>150</v>
      </c>
      <c r="H1110" s="116" t="s">
        <v>151</v>
      </c>
      <c r="I1110" s="117" t="s">
        <v>7</v>
      </c>
      <c r="J1110" s="560"/>
      <c r="N1110" s="83"/>
      <c r="O1110" s="103"/>
      <c r="P1110" s="103"/>
      <c r="Q1110" s="231"/>
    </row>
    <row r="1111" spans="1:17" ht="15">
      <c r="B1111" s="153"/>
      <c r="C1111" s="154"/>
      <c r="D1111" s="155"/>
      <c r="E1111" s="213"/>
      <c r="F1111" s="214"/>
      <c r="G1111" s="215"/>
      <c r="H1111" s="214"/>
      <c r="I1111" s="215"/>
      <c r="J1111" s="216"/>
      <c r="N1111" s="83"/>
      <c r="O1111" s="103"/>
      <c r="P1111" s="103"/>
      <c r="Q1111" s="231"/>
    </row>
    <row r="1112" spans="1:17" ht="15">
      <c r="B1112" s="141" t="s">
        <v>152</v>
      </c>
      <c r="C1112" s="74"/>
      <c r="D1112" s="217"/>
      <c r="E1112" s="142" t="s">
        <v>331</v>
      </c>
      <c r="F1112" s="219">
        <f>SUM(F1114:F1130)</f>
        <v>1429731.2300000002</v>
      </c>
      <c r="G1112" s="219">
        <f>SUM(G1114:G1130)</f>
        <v>749220.56</v>
      </c>
      <c r="H1112" s="219">
        <f>SUM(H1114:H1130)</f>
        <v>757351.3600000001</v>
      </c>
      <c r="I1112" s="219">
        <f>SUM(I1114:I1130)</f>
        <v>1506571.9200000002</v>
      </c>
      <c r="J1112" s="220">
        <f>SUM(J1114:J1130)</f>
        <v>1579480.91</v>
      </c>
      <c r="N1112" s="83"/>
      <c r="O1112" s="103"/>
      <c r="P1112" s="103"/>
      <c r="Q1112" s="231"/>
    </row>
    <row r="1113" spans="1:17" ht="15">
      <c r="B1113" s="55"/>
      <c r="C1113" s="55"/>
      <c r="D1113" s="55"/>
      <c r="E1113" s="235"/>
      <c r="F1113" s="53"/>
      <c r="G1113" s="54"/>
      <c r="H1113" s="53"/>
      <c r="I1113" s="54"/>
      <c r="J1113" s="54"/>
      <c r="N1113" s="83"/>
      <c r="O1113" s="103"/>
      <c r="P1113" s="103"/>
      <c r="Q1113" s="231"/>
    </row>
    <row r="1114" spans="1:17" ht="15">
      <c r="B1114" s="55" t="s">
        <v>14</v>
      </c>
      <c r="C1114" s="55"/>
      <c r="D1114" s="55"/>
      <c r="E1114" s="56" t="s">
        <v>15</v>
      </c>
      <c r="F1114" s="57">
        <v>893455.18</v>
      </c>
      <c r="G1114" s="58">
        <v>493914</v>
      </c>
      <c r="H1114" s="57">
        <f>SUM(I1114-G1114)</f>
        <v>493914</v>
      </c>
      <c r="I1114" s="58">
        <v>987828</v>
      </c>
      <c r="J1114" s="58">
        <v>1045452</v>
      </c>
      <c r="N1114" s="83"/>
      <c r="O1114" s="103"/>
      <c r="P1114" s="103"/>
      <c r="Q1114" s="231"/>
    </row>
    <row r="1115" spans="1:17" ht="15">
      <c r="B1115" s="55" t="s">
        <v>16</v>
      </c>
      <c r="C1115" s="55"/>
      <c r="D1115" s="55"/>
      <c r="E1115" s="56" t="s">
        <v>17</v>
      </c>
      <c r="F1115" s="57">
        <v>48000</v>
      </c>
      <c r="G1115" s="58">
        <v>24000</v>
      </c>
      <c r="H1115" s="57">
        <f t="shared" ref="H1115:H1129" si="30">SUM(I1115-G1115)</f>
        <v>24000</v>
      </c>
      <c r="I1115" s="58">
        <v>48000</v>
      </c>
      <c r="J1115" s="58">
        <v>48000</v>
      </c>
      <c r="N1115" s="83"/>
      <c r="O1115" s="103"/>
      <c r="P1115" s="103"/>
      <c r="Q1115" s="231"/>
    </row>
    <row r="1116" spans="1:17" ht="15" customHeight="1">
      <c r="B1116" s="55" t="s">
        <v>18</v>
      </c>
      <c r="C1116" s="55"/>
      <c r="D1116" s="55"/>
      <c r="E1116" s="56" t="s">
        <v>154</v>
      </c>
      <c r="F1116" s="57">
        <v>126000</v>
      </c>
      <c r="G1116" s="58">
        <v>63000</v>
      </c>
      <c r="H1116" s="57">
        <f t="shared" si="30"/>
        <v>63000</v>
      </c>
      <c r="I1116" s="243">
        <v>126000</v>
      </c>
      <c r="J1116" s="243">
        <v>126000</v>
      </c>
      <c r="N1116" s="83"/>
      <c r="O1116" s="103"/>
      <c r="P1116" s="103"/>
      <c r="Q1116" s="231"/>
    </row>
    <row r="1117" spans="1:17" ht="15">
      <c r="B1117" s="55" t="s">
        <v>20</v>
      </c>
      <c r="C1117" s="55"/>
      <c r="D1117" s="55"/>
      <c r="E1117" s="56" t="s">
        <v>21</v>
      </c>
      <c r="F1117" s="57">
        <v>12000</v>
      </c>
      <c r="G1117" s="58">
        <v>12000</v>
      </c>
      <c r="H1117" s="57">
        <f t="shared" si="30"/>
        <v>0</v>
      </c>
      <c r="I1117" s="243">
        <v>12000</v>
      </c>
      <c r="J1117" s="243">
        <v>12000</v>
      </c>
      <c r="N1117" s="83"/>
      <c r="O1117" s="103"/>
      <c r="P1117" s="103"/>
      <c r="Q1117" s="231"/>
    </row>
    <row r="1118" spans="1:17" ht="15">
      <c r="B1118" s="55" t="s">
        <v>155</v>
      </c>
      <c r="C1118" s="55"/>
      <c r="D1118" s="55"/>
      <c r="E1118" s="79" t="s">
        <v>31</v>
      </c>
      <c r="F1118" s="57">
        <v>75492.5</v>
      </c>
      <c r="G1118" s="58">
        <v>0</v>
      </c>
      <c r="H1118" s="57">
        <f t="shared" si="30"/>
        <v>82319</v>
      </c>
      <c r="I1118" s="243">
        <v>82319</v>
      </c>
      <c r="J1118" s="243">
        <v>87121</v>
      </c>
      <c r="N1118" s="83"/>
      <c r="O1118" s="103"/>
      <c r="P1118" s="103"/>
      <c r="Q1118" s="231"/>
    </row>
    <row r="1119" spans="1:17" ht="15">
      <c r="B1119" s="55" t="s">
        <v>32</v>
      </c>
      <c r="C1119" s="55"/>
      <c r="D1119" s="55"/>
      <c r="E1119" s="79" t="s">
        <v>33</v>
      </c>
      <c r="F1119" s="57">
        <v>10000</v>
      </c>
      <c r="G1119" s="58">
        <v>0</v>
      </c>
      <c r="H1119" s="57">
        <f t="shared" si="30"/>
        <v>10000</v>
      </c>
      <c r="I1119" s="58">
        <v>10000</v>
      </c>
      <c r="J1119" s="58">
        <v>10000</v>
      </c>
      <c r="N1119" s="83"/>
      <c r="O1119" s="103"/>
      <c r="P1119" s="103"/>
      <c r="Q1119" s="231"/>
    </row>
    <row r="1120" spans="1:17" ht="15">
      <c r="B1120" s="55" t="s">
        <v>156</v>
      </c>
      <c r="C1120" s="55"/>
      <c r="D1120" s="55"/>
      <c r="E1120" s="79" t="s">
        <v>35</v>
      </c>
      <c r="F1120" s="57">
        <v>75492.5</v>
      </c>
      <c r="G1120" s="58">
        <v>82319</v>
      </c>
      <c r="H1120" s="57">
        <f t="shared" si="30"/>
        <v>0</v>
      </c>
      <c r="I1120" s="58">
        <v>82319</v>
      </c>
      <c r="J1120" s="58">
        <v>87121</v>
      </c>
      <c r="N1120" s="83"/>
      <c r="O1120" s="103"/>
      <c r="P1120" s="103"/>
      <c r="Q1120" s="231"/>
    </row>
    <row r="1121" spans="2:17" ht="15">
      <c r="B1121" s="55" t="s">
        <v>229</v>
      </c>
      <c r="C1121" s="55"/>
      <c r="D1121" s="55"/>
      <c r="E1121" s="79" t="s">
        <v>35</v>
      </c>
      <c r="F1121" s="57">
        <v>10000</v>
      </c>
      <c r="G1121" s="58">
        <v>0</v>
      </c>
      <c r="H1121" s="57">
        <f t="shared" si="30"/>
        <v>10000</v>
      </c>
      <c r="I1121" s="58">
        <v>10000</v>
      </c>
      <c r="J1121" s="58">
        <v>10000</v>
      </c>
      <c r="N1121" s="83"/>
      <c r="O1121" s="103"/>
      <c r="P1121" s="103"/>
      <c r="Q1121" s="231"/>
    </row>
    <row r="1122" spans="2:17" ht="15">
      <c r="B1122" s="55" t="s">
        <v>158</v>
      </c>
      <c r="C1122" s="55"/>
      <c r="D1122" s="55"/>
      <c r="E1122" s="79" t="s">
        <v>38</v>
      </c>
      <c r="F1122" s="57">
        <v>107258.58</v>
      </c>
      <c r="G1122" s="58">
        <v>59269.68</v>
      </c>
      <c r="H1122" s="57">
        <f t="shared" si="30"/>
        <v>59269.68</v>
      </c>
      <c r="I1122" s="58">
        <v>118539.36</v>
      </c>
      <c r="J1122" s="58">
        <v>125454.24</v>
      </c>
      <c r="N1122" s="83"/>
      <c r="O1122" s="103"/>
      <c r="P1122" s="103"/>
      <c r="Q1122" s="231"/>
    </row>
    <row r="1123" spans="2:17" ht="15">
      <c r="B1123" s="55" t="s">
        <v>39</v>
      </c>
      <c r="C1123" s="55"/>
      <c r="D1123" s="55"/>
      <c r="E1123" s="79" t="s">
        <v>40</v>
      </c>
      <c r="F1123" s="57">
        <v>2400</v>
      </c>
      <c r="G1123" s="58">
        <v>1200</v>
      </c>
      <c r="H1123" s="57">
        <f t="shared" si="30"/>
        <v>1200</v>
      </c>
      <c r="I1123" s="58">
        <v>2400</v>
      </c>
      <c r="J1123" s="58">
        <v>2400</v>
      </c>
      <c r="N1123" s="83"/>
      <c r="O1123" s="103"/>
      <c r="P1123" s="103"/>
      <c r="Q1123" s="231"/>
    </row>
    <row r="1124" spans="2:17" ht="15">
      <c r="B1124" s="55" t="s">
        <v>41</v>
      </c>
      <c r="C1124" s="55"/>
      <c r="D1124" s="55"/>
      <c r="E1124" s="79" t="s">
        <v>42</v>
      </c>
      <c r="F1124" s="57">
        <v>13232.47</v>
      </c>
      <c r="G1124" s="58">
        <v>7317.88</v>
      </c>
      <c r="H1124" s="57">
        <f t="shared" si="30"/>
        <v>12438.68</v>
      </c>
      <c r="I1124" s="58">
        <v>19756.560000000001</v>
      </c>
      <c r="J1124" s="58">
        <v>23522.67</v>
      </c>
      <c r="N1124" s="83"/>
      <c r="O1124" s="103"/>
      <c r="P1124" s="103"/>
      <c r="Q1124" s="231"/>
    </row>
    <row r="1125" spans="2:17" ht="15">
      <c r="B1125" s="55" t="s">
        <v>43</v>
      </c>
      <c r="C1125" s="55"/>
      <c r="D1125" s="55"/>
      <c r="E1125" s="79" t="s">
        <v>44</v>
      </c>
      <c r="F1125" s="57">
        <v>2400</v>
      </c>
      <c r="G1125" s="58">
        <v>1200</v>
      </c>
      <c r="H1125" s="57">
        <f t="shared" si="30"/>
        <v>1200</v>
      </c>
      <c r="I1125" s="58">
        <v>2400</v>
      </c>
      <c r="J1125" s="58">
        <v>2400</v>
      </c>
      <c r="N1125" s="83"/>
      <c r="O1125" s="103"/>
      <c r="P1125" s="103"/>
      <c r="Q1125" s="231"/>
    </row>
    <row r="1126" spans="2:17" ht="15">
      <c r="B1126" s="55" t="s">
        <v>159</v>
      </c>
      <c r="C1126" s="55"/>
      <c r="D1126" s="55"/>
      <c r="E1126" s="56" t="s">
        <v>46</v>
      </c>
      <c r="F1126" s="57"/>
      <c r="G1126" s="58">
        <v>5000</v>
      </c>
      <c r="H1126" s="57"/>
      <c r="I1126" s="58">
        <v>5000</v>
      </c>
      <c r="J1126" s="58"/>
      <c r="N1126" s="83"/>
      <c r="O1126" s="103"/>
      <c r="P1126" s="103"/>
      <c r="Q1126" s="231"/>
    </row>
    <row r="1127" spans="2:17" ht="15">
      <c r="B1127" s="55" t="s">
        <v>271</v>
      </c>
      <c r="C1127" s="55"/>
      <c r="D1127" s="55"/>
      <c r="E1127" s="79" t="s">
        <v>46</v>
      </c>
      <c r="F1127" s="57">
        <v>40000</v>
      </c>
      <c r="G1127" s="58"/>
      <c r="H1127" s="57"/>
      <c r="I1127" s="58"/>
      <c r="J1127" s="58"/>
      <c r="N1127" s="83"/>
      <c r="O1127" s="103"/>
      <c r="P1127" s="103"/>
      <c r="Q1127" s="231"/>
    </row>
    <row r="1128" spans="2:17" ht="15">
      <c r="B1128" s="55" t="s">
        <v>161</v>
      </c>
      <c r="C1128" s="55"/>
      <c r="D1128" s="55"/>
      <c r="E1128" s="79" t="s">
        <v>46</v>
      </c>
      <c r="F1128" s="57">
        <v>14000</v>
      </c>
      <c r="G1128" s="58"/>
      <c r="H1128" s="57"/>
      <c r="I1128" s="58"/>
      <c r="J1128" s="58"/>
      <c r="N1128" s="83"/>
      <c r="O1128" s="103"/>
      <c r="P1128" s="103"/>
      <c r="Q1128" s="231"/>
    </row>
    <row r="1129" spans="2:17" ht="15">
      <c r="B1129" s="55" t="s">
        <v>45</v>
      </c>
      <c r="C1129" s="55"/>
      <c r="D1129" s="55"/>
      <c r="E1129" s="79" t="s">
        <v>46</v>
      </c>
      <c r="F1129" s="57">
        <v>0</v>
      </c>
      <c r="G1129" s="58"/>
      <c r="H1129" s="57">
        <f t="shared" si="30"/>
        <v>10</v>
      </c>
      <c r="I1129" s="58">
        <v>10</v>
      </c>
      <c r="J1129" s="58">
        <v>10</v>
      </c>
      <c r="N1129" s="83"/>
      <c r="O1129" s="103"/>
      <c r="P1129" s="103"/>
      <c r="Q1129" s="231"/>
    </row>
    <row r="1130" spans="2:17" ht="15">
      <c r="B1130" s="55"/>
      <c r="C1130" s="55"/>
      <c r="D1130" s="177"/>
      <c r="E1130" s="223"/>
      <c r="F1130" s="66"/>
      <c r="G1130" s="66"/>
      <c r="H1130" s="66"/>
      <c r="I1130" s="54"/>
      <c r="J1130" s="58"/>
      <c r="N1130" s="83"/>
      <c r="O1130" s="103"/>
      <c r="P1130" s="103"/>
      <c r="Q1130" s="231"/>
    </row>
    <row r="1131" spans="2:17" ht="15">
      <c r="B1131" s="153" t="s">
        <v>162</v>
      </c>
      <c r="C1131" s="154"/>
      <c r="D1131" s="155"/>
      <c r="E1131" s="256"/>
      <c r="F1131" s="49">
        <f>SUM(F1133:F1140)</f>
        <v>0</v>
      </c>
      <c r="G1131" s="49">
        <f>SUM(G1133:G1140)</f>
        <v>41620</v>
      </c>
      <c r="H1131" s="49">
        <f>SUM(H1133:H1140)</f>
        <v>73980</v>
      </c>
      <c r="I1131" s="50">
        <f>SUM(I1133:I1140)</f>
        <v>115600</v>
      </c>
      <c r="J1131" s="50">
        <f>SUM(J1133:J1140)</f>
        <v>111600</v>
      </c>
      <c r="N1131" s="83"/>
      <c r="O1131" s="103"/>
      <c r="P1131" s="103"/>
      <c r="Q1131" s="231"/>
    </row>
    <row r="1132" spans="2:17" ht="15">
      <c r="B1132" s="55"/>
      <c r="C1132" s="55"/>
      <c r="D1132" s="55"/>
      <c r="E1132" s="235"/>
      <c r="F1132" s="53"/>
      <c r="G1132" s="54"/>
      <c r="H1132" s="53"/>
      <c r="I1132" s="54"/>
      <c r="J1132" s="54"/>
      <c r="N1132" s="83"/>
      <c r="O1132" s="103"/>
      <c r="P1132" s="103"/>
      <c r="Q1132" s="231"/>
    </row>
    <row r="1133" spans="2:17" ht="15">
      <c r="B1133" s="55" t="s">
        <v>50</v>
      </c>
      <c r="C1133" s="55"/>
      <c r="D1133" s="55"/>
      <c r="E1133" s="79" t="s">
        <v>51</v>
      </c>
      <c r="F1133" s="57"/>
      <c r="G1133" s="58">
        <v>18060</v>
      </c>
      <c r="H1133" s="57">
        <f>SUM(I1133-G1133)</f>
        <v>11940</v>
      </c>
      <c r="I1133" s="58">
        <v>30000</v>
      </c>
      <c r="J1133" s="58">
        <v>30000</v>
      </c>
      <c r="N1133" s="83"/>
      <c r="O1133" s="103"/>
      <c r="P1133" s="103"/>
      <c r="Q1133" s="231"/>
    </row>
    <row r="1134" spans="2:17" ht="15">
      <c r="B1134" s="55" t="s">
        <v>52</v>
      </c>
      <c r="C1134" s="55"/>
      <c r="D1134" s="55"/>
      <c r="E1134" s="79" t="s">
        <v>53</v>
      </c>
      <c r="F1134" s="57"/>
      <c r="G1134" s="58">
        <v>4000</v>
      </c>
      <c r="H1134" s="57">
        <f t="shared" ref="H1134:H1141" si="31">SUM(I1134-G1134)</f>
        <v>16000</v>
      </c>
      <c r="I1134" s="58">
        <v>20000</v>
      </c>
      <c r="J1134" s="58">
        <v>32000</v>
      </c>
      <c r="N1134" s="83"/>
      <c r="O1134" s="103"/>
      <c r="P1134" s="103"/>
      <c r="Q1134" s="231"/>
    </row>
    <row r="1135" spans="2:17" ht="15">
      <c r="B1135" s="55" t="s">
        <v>54</v>
      </c>
      <c r="C1135" s="55"/>
      <c r="D1135" s="55"/>
      <c r="E1135" s="79" t="s">
        <v>55</v>
      </c>
      <c r="F1135" s="57"/>
      <c r="G1135" s="58">
        <v>10000</v>
      </c>
      <c r="H1135" s="57">
        <f t="shared" si="31"/>
        <v>10000</v>
      </c>
      <c r="I1135" s="58">
        <v>20000</v>
      </c>
      <c r="J1135" s="58">
        <v>30000</v>
      </c>
      <c r="N1135" s="83"/>
      <c r="O1135" s="103"/>
      <c r="P1135" s="103"/>
      <c r="Q1135" s="231"/>
    </row>
    <row r="1136" spans="2:17" ht="15">
      <c r="B1136" s="55" t="s">
        <v>332</v>
      </c>
      <c r="C1136" s="55"/>
      <c r="D1136" s="55"/>
      <c r="E1136" s="79" t="s">
        <v>67</v>
      </c>
      <c r="F1136" s="57"/>
      <c r="G1136" s="58">
        <v>3600</v>
      </c>
      <c r="H1136" s="57">
        <f t="shared" si="31"/>
        <v>1400</v>
      </c>
      <c r="I1136" s="58">
        <v>5000</v>
      </c>
      <c r="J1136" s="58">
        <v>10000</v>
      </c>
      <c r="N1136" s="83"/>
      <c r="O1136" s="103"/>
      <c r="P1136" s="103"/>
      <c r="Q1136" s="231"/>
    </row>
    <row r="1137" spans="2:17" ht="15">
      <c r="B1137" s="55" t="s">
        <v>163</v>
      </c>
      <c r="C1137" s="55"/>
      <c r="D1137" s="55"/>
      <c r="E1137" s="79" t="s">
        <v>65</v>
      </c>
      <c r="F1137" s="57"/>
      <c r="G1137" s="58">
        <v>4800</v>
      </c>
      <c r="H1137" s="57">
        <f t="shared" si="31"/>
        <v>4800</v>
      </c>
      <c r="I1137" s="58">
        <v>9600</v>
      </c>
      <c r="J1137" s="58">
        <v>9600</v>
      </c>
      <c r="N1137" s="83"/>
      <c r="O1137" s="103"/>
      <c r="P1137" s="103"/>
      <c r="Q1137" s="231"/>
    </row>
    <row r="1138" spans="2:17" ht="15">
      <c r="B1138" s="55" t="s">
        <v>68</v>
      </c>
      <c r="C1138" s="55"/>
      <c r="D1138" s="55"/>
      <c r="E1138" s="79" t="s">
        <v>69</v>
      </c>
      <c r="F1138" s="57"/>
      <c r="G1138" s="58">
        <v>0</v>
      </c>
      <c r="H1138" s="57">
        <f t="shared" si="31"/>
        <v>16000</v>
      </c>
      <c r="I1138" s="58">
        <v>16000</v>
      </c>
      <c r="J1138" s="58"/>
      <c r="N1138" s="83"/>
      <c r="O1138" s="103"/>
      <c r="P1138" s="103"/>
      <c r="Q1138" s="231"/>
    </row>
    <row r="1139" spans="2:17" ht="15">
      <c r="B1139" s="55" t="s">
        <v>294</v>
      </c>
      <c r="C1139" s="55"/>
      <c r="D1139" s="55"/>
      <c r="E1139" s="79" t="s">
        <v>73</v>
      </c>
      <c r="F1139" s="57"/>
      <c r="G1139" s="58"/>
      <c r="H1139" s="57">
        <f t="shared" si="31"/>
        <v>0</v>
      </c>
      <c r="I1139" s="58"/>
      <c r="J1139" s="58"/>
      <c r="N1139" s="83"/>
      <c r="O1139" s="103"/>
      <c r="P1139" s="103"/>
      <c r="Q1139" s="231"/>
    </row>
    <row r="1140" spans="2:17" ht="15">
      <c r="B1140" s="55" t="s">
        <v>87</v>
      </c>
      <c r="C1140" s="55"/>
      <c r="D1140" s="55"/>
      <c r="E1140" s="79" t="s">
        <v>88</v>
      </c>
      <c r="F1140" s="57"/>
      <c r="G1140" s="58">
        <v>1160</v>
      </c>
      <c r="H1140" s="57">
        <f t="shared" si="31"/>
        <v>13840</v>
      </c>
      <c r="I1140" s="58">
        <v>15000</v>
      </c>
      <c r="J1140" s="58"/>
      <c r="N1140" s="83"/>
      <c r="O1140" s="103"/>
      <c r="P1140" s="103"/>
      <c r="Q1140" s="231"/>
    </row>
    <row r="1141" spans="2:17" ht="15">
      <c r="B1141" s="55"/>
      <c r="C1141" s="55"/>
      <c r="D1141" s="55"/>
      <c r="E1141" s="79"/>
      <c r="F1141" s="57"/>
      <c r="G1141" s="58"/>
      <c r="H1141" s="57">
        <f t="shared" si="31"/>
        <v>0</v>
      </c>
      <c r="I1141" s="58"/>
      <c r="J1141" s="58"/>
      <c r="N1141" s="83"/>
      <c r="O1141" s="103"/>
      <c r="P1141" s="103"/>
      <c r="Q1141" s="231"/>
    </row>
    <row r="1142" spans="2:17" ht="15">
      <c r="B1142" s="141" t="s">
        <v>194</v>
      </c>
      <c r="C1142" s="74"/>
      <c r="D1142" s="100"/>
      <c r="E1142" s="142" t="s">
        <v>240</v>
      </c>
      <c r="F1142" s="143">
        <f>SUM(F1143:F1145)</f>
        <v>0</v>
      </c>
      <c r="G1142" s="143">
        <f>SUM(G1143:G1145)</f>
        <v>28900</v>
      </c>
      <c r="H1142" s="143">
        <f>SUM(H1143:H1145)</f>
        <v>1100</v>
      </c>
      <c r="I1142" s="143">
        <f>SUM(I1143:I1145)</f>
        <v>30000</v>
      </c>
      <c r="J1142" s="143">
        <f>SUM(J1143:J1145)</f>
        <v>10000</v>
      </c>
      <c r="N1142" s="83"/>
      <c r="O1142" s="103"/>
      <c r="P1142" s="103"/>
      <c r="Q1142" s="231"/>
    </row>
    <row r="1143" spans="2:17" ht="15">
      <c r="B1143" s="77"/>
      <c r="C1143" s="55"/>
      <c r="D1143" s="77"/>
      <c r="E1143" s="122"/>
      <c r="F1143" s="126"/>
      <c r="G1143" s="126"/>
      <c r="H1143" s="57">
        <f>SUM(I1143-G1143)</f>
        <v>0</v>
      </c>
      <c r="I1143" s="126"/>
      <c r="J1143" s="126"/>
      <c r="N1143" s="83"/>
      <c r="O1143" s="103"/>
      <c r="P1143" s="103"/>
      <c r="Q1143" s="231"/>
    </row>
    <row r="1144" spans="2:17" ht="15">
      <c r="B1144" s="77" t="s">
        <v>201</v>
      </c>
      <c r="C1144" s="55"/>
      <c r="D1144" s="77"/>
      <c r="E1144" s="79" t="s">
        <v>200</v>
      </c>
      <c r="F1144" s="126"/>
      <c r="G1144" s="126">
        <v>28900</v>
      </c>
      <c r="H1144" s="57">
        <f>SUM(I1144-G1144)</f>
        <v>1100</v>
      </c>
      <c r="I1144" s="126">
        <v>30000</v>
      </c>
      <c r="J1144" s="126"/>
      <c r="N1144" s="83"/>
      <c r="O1144" s="103"/>
      <c r="P1144" s="103"/>
      <c r="Q1144" s="231"/>
    </row>
    <row r="1145" spans="2:17" ht="15">
      <c r="B1145" s="55" t="s">
        <v>204</v>
      </c>
      <c r="C1145" s="55"/>
      <c r="D1145" s="77"/>
      <c r="E1145" s="79" t="s">
        <v>196</v>
      </c>
      <c r="F1145" s="338"/>
      <c r="G1145" s="339"/>
      <c r="H1145" s="57">
        <f>SUM(I1145-G1145)</f>
        <v>0</v>
      </c>
      <c r="I1145" s="144"/>
      <c r="J1145" s="144">
        <v>10000</v>
      </c>
      <c r="N1145" s="83"/>
      <c r="O1145" s="103"/>
      <c r="P1145" s="103"/>
      <c r="Q1145" s="231"/>
    </row>
    <row r="1146" spans="2:17" ht="16.5" customHeight="1">
      <c r="B1146" s="88"/>
      <c r="C1146" s="89"/>
      <c r="D1146" s="145" t="s">
        <v>220</v>
      </c>
      <c r="E1146" s="53"/>
      <c r="F1146" s="245">
        <f>SUM(F1112+F1131+F1142)</f>
        <v>1429731.2300000002</v>
      </c>
      <c r="G1146" s="245">
        <f>SUM(G1112+G1131+G1142)</f>
        <v>819740.56</v>
      </c>
      <c r="H1146" s="245">
        <f>SUM(H1112+H1131+H1142)</f>
        <v>832431.3600000001</v>
      </c>
      <c r="I1146" s="245">
        <f>SUM(I1112+I1131+I1142)</f>
        <v>1652171.9200000002</v>
      </c>
      <c r="J1146" s="246">
        <f>SUM(J1112+J1131+J1142)</f>
        <v>1701080.91</v>
      </c>
      <c r="N1146" s="83"/>
      <c r="O1146" s="103"/>
      <c r="P1146" s="103"/>
      <c r="Q1146" s="231"/>
    </row>
    <row r="1147" spans="2:17" ht="16.5" customHeight="1">
      <c r="B1147" s="74"/>
      <c r="C1147" s="74"/>
      <c r="D1147" s="35"/>
      <c r="E1147" s="219"/>
      <c r="F1147" s="219"/>
      <c r="G1147" s="261"/>
      <c r="H1147" s="219"/>
      <c r="I1147" s="261"/>
      <c r="J1147" s="219"/>
      <c r="N1147" s="83"/>
      <c r="O1147" s="103"/>
      <c r="P1147" s="103"/>
      <c r="Q1147" s="231"/>
    </row>
    <row r="1148" spans="2:17" ht="15">
      <c r="B1148" s="74"/>
      <c r="C1148" s="74"/>
      <c r="D1148" s="74"/>
      <c r="E1148" s="228"/>
      <c r="F1148" s="228"/>
      <c r="G1148" s="229"/>
      <c r="H1148" s="228"/>
      <c r="I1148" s="105"/>
      <c r="J1148" s="105"/>
      <c r="N1148" s="83"/>
      <c r="O1148" s="103"/>
      <c r="P1148" s="103"/>
      <c r="Q1148" s="231"/>
    </row>
    <row r="1149" spans="2:17" ht="15">
      <c r="B1149" s="74"/>
      <c r="C1149" s="74"/>
      <c r="D1149" s="74" t="s">
        <v>221</v>
      </c>
      <c r="E1149" s="104"/>
      <c r="F1149" s="104" t="s">
        <v>222</v>
      </c>
      <c r="G1149" s="102"/>
      <c r="H1149" s="104" t="s">
        <v>223</v>
      </c>
      <c r="I1149" s="105"/>
      <c r="J1149" s="102"/>
      <c r="N1149" s="83"/>
      <c r="O1149" s="103"/>
      <c r="P1149" s="103"/>
      <c r="Q1149" s="231"/>
    </row>
    <row r="1150" spans="2:17" ht="15">
      <c r="B1150" s="74"/>
      <c r="C1150" s="74"/>
      <c r="D1150" s="106"/>
      <c r="E1150" s="101"/>
      <c r="F1150" s="101"/>
      <c r="G1150" s="102"/>
      <c r="H1150" s="101"/>
      <c r="I1150" s="102"/>
      <c r="J1150" s="102"/>
      <c r="N1150" s="83"/>
      <c r="O1150" s="103"/>
      <c r="P1150" s="103"/>
      <c r="Q1150" s="231"/>
    </row>
    <row r="1151" spans="2:17" ht="15">
      <c r="B1151" s="74"/>
      <c r="C1151" s="74"/>
      <c r="D1151" s="74"/>
      <c r="E1151" s="104"/>
      <c r="F1151" s="104"/>
      <c r="G1151" s="105"/>
      <c r="H1151" s="104"/>
      <c r="I1151" s="105"/>
      <c r="J1151" s="105"/>
      <c r="N1151" s="83"/>
      <c r="O1151" s="103"/>
      <c r="P1151" s="103"/>
      <c r="Q1151" s="231"/>
    </row>
    <row r="1152" spans="2:17" ht="15">
      <c r="B1152" s="74"/>
      <c r="C1152" s="74"/>
      <c r="D1152" s="35" t="s">
        <v>578</v>
      </c>
      <c r="E1152" s="107"/>
      <c r="F1152" s="107" t="s">
        <v>563</v>
      </c>
      <c r="G1152" s="149"/>
      <c r="H1152" s="108" t="s">
        <v>574</v>
      </c>
      <c r="I1152" s="315"/>
      <c r="J1152" s="315"/>
      <c r="N1152" s="83"/>
      <c r="O1152" s="103"/>
      <c r="P1152" s="103"/>
      <c r="Q1152" s="231"/>
    </row>
    <row r="1153" spans="1:17" ht="15">
      <c r="B1153" s="74"/>
      <c r="C1153" s="74"/>
      <c r="D1153" s="100" t="s">
        <v>333</v>
      </c>
      <c r="E1153" s="34"/>
      <c r="F1153" s="34" t="s">
        <v>245</v>
      </c>
      <c r="G1153" s="109"/>
      <c r="H1153" s="109" t="s">
        <v>226</v>
      </c>
      <c r="I1153" s="34"/>
      <c r="J1153" s="34"/>
      <c r="N1153" s="83"/>
      <c r="O1153" s="103"/>
      <c r="P1153" s="103"/>
      <c r="Q1153" s="231"/>
    </row>
    <row r="1154" spans="1:17" ht="15">
      <c r="B1154" s="74"/>
      <c r="C1154" s="74"/>
      <c r="D1154" s="100"/>
      <c r="E1154" s="34"/>
      <c r="F1154" s="34"/>
      <c r="G1154" s="109"/>
      <c r="H1154" s="109"/>
      <c r="I1154" s="34"/>
      <c r="J1154" s="34"/>
      <c r="N1154" s="83"/>
      <c r="O1154" s="103"/>
      <c r="P1154" s="103"/>
      <c r="Q1154" s="231"/>
    </row>
    <row r="1155" spans="1:17" ht="15">
      <c r="B1155" s="74"/>
      <c r="C1155" s="74"/>
      <c r="D1155" s="100"/>
      <c r="E1155" s="34"/>
      <c r="F1155" s="34"/>
      <c r="G1155" s="109"/>
      <c r="H1155" s="109"/>
      <c r="I1155" s="34"/>
      <c r="J1155" s="34"/>
      <c r="N1155" s="83"/>
      <c r="O1155" s="103"/>
      <c r="P1155" s="103"/>
      <c r="Q1155" s="231"/>
    </row>
    <row r="1156" spans="1:17" ht="15">
      <c r="B1156" s="74"/>
      <c r="C1156" s="74"/>
      <c r="D1156" s="100"/>
      <c r="E1156" s="34"/>
      <c r="F1156" s="34"/>
      <c r="G1156" s="109"/>
      <c r="H1156" s="109"/>
      <c r="I1156" s="34"/>
      <c r="J1156" s="34"/>
      <c r="N1156" s="83"/>
      <c r="O1156" s="103"/>
      <c r="P1156" s="103"/>
      <c r="Q1156" s="231"/>
    </row>
    <row r="1157" spans="1:17" ht="15">
      <c r="B1157" s="74"/>
      <c r="C1157" s="74"/>
      <c r="D1157" s="100"/>
      <c r="E1157" s="34"/>
      <c r="F1157" s="34"/>
      <c r="G1157" s="109"/>
      <c r="H1157" s="109"/>
      <c r="I1157" s="34"/>
      <c r="J1157" s="34"/>
      <c r="N1157" s="83"/>
      <c r="O1157" s="103"/>
      <c r="P1157" s="103"/>
      <c r="Q1157" s="231"/>
    </row>
    <row r="1158" spans="1:17" ht="15">
      <c r="B1158" s="74"/>
      <c r="C1158" s="74"/>
      <c r="D1158" s="100"/>
      <c r="E1158" s="34"/>
      <c r="F1158" s="34"/>
      <c r="G1158" s="109"/>
      <c r="H1158" s="109"/>
      <c r="I1158" s="34"/>
      <c r="J1158" s="34"/>
      <c r="N1158" s="83"/>
      <c r="O1158" s="103"/>
      <c r="P1158" s="103"/>
      <c r="Q1158" s="231"/>
    </row>
    <row r="1159" spans="1:17" ht="15">
      <c r="B1159" s="74"/>
      <c r="C1159" s="74"/>
      <c r="D1159" s="100"/>
      <c r="E1159" s="34"/>
      <c r="F1159" s="34"/>
      <c r="G1159" s="109"/>
      <c r="H1159" s="109"/>
      <c r="I1159" s="34"/>
      <c r="J1159" s="34"/>
      <c r="N1159" s="83"/>
      <c r="O1159" s="103"/>
      <c r="P1159" s="103"/>
      <c r="Q1159" s="231"/>
    </row>
    <row r="1160" spans="1:17" ht="15">
      <c r="B1160" s="74"/>
      <c r="C1160" s="74"/>
      <c r="D1160" s="100"/>
      <c r="E1160" s="34"/>
      <c r="F1160" s="34"/>
      <c r="G1160" s="109"/>
      <c r="H1160" s="109"/>
      <c r="I1160" s="34"/>
      <c r="J1160" s="34"/>
      <c r="N1160" s="83"/>
      <c r="O1160" s="103"/>
      <c r="P1160" s="103"/>
      <c r="Q1160" s="231"/>
    </row>
    <row r="1161" spans="1:17" ht="15">
      <c r="B1161" s="74"/>
      <c r="C1161" s="74"/>
      <c r="D1161" s="100"/>
      <c r="E1161" s="34"/>
      <c r="F1161" s="34"/>
      <c r="G1161" s="109"/>
      <c r="H1161" s="109"/>
      <c r="I1161" s="34"/>
      <c r="J1161" s="34"/>
      <c r="N1161" s="83"/>
      <c r="O1161" s="103"/>
      <c r="P1161" s="103"/>
      <c r="Q1161" s="231"/>
    </row>
    <row r="1162" spans="1:17" ht="15">
      <c r="B1162" s="74"/>
      <c r="C1162" s="74"/>
      <c r="D1162" s="100"/>
      <c r="E1162" s="34"/>
      <c r="F1162" s="34"/>
      <c r="G1162" s="109"/>
      <c r="H1162" s="109"/>
      <c r="I1162" s="34"/>
      <c r="J1162" s="34"/>
      <c r="N1162" s="83"/>
      <c r="O1162" s="103"/>
      <c r="P1162" s="103"/>
      <c r="Q1162" s="231"/>
    </row>
    <row r="1163" spans="1:17" ht="15">
      <c r="B1163" s="74"/>
      <c r="C1163" s="74"/>
      <c r="D1163" s="100"/>
      <c r="E1163" s="34"/>
      <c r="F1163" s="34"/>
      <c r="G1163" s="109"/>
      <c r="H1163" s="109"/>
      <c r="I1163" s="34"/>
      <c r="J1163" s="34"/>
      <c r="N1163" s="83"/>
      <c r="O1163" s="103"/>
      <c r="P1163" s="103"/>
      <c r="Q1163" s="231"/>
    </row>
    <row r="1164" spans="1:17" ht="15">
      <c r="B1164" s="74"/>
      <c r="C1164" s="74"/>
      <c r="D1164" s="100"/>
      <c r="E1164" s="34"/>
      <c r="F1164" s="34"/>
      <c r="G1164" s="109"/>
      <c r="H1164" s="109"/>
      <c r="I1164" s="34"/>
      <c r="J1164" s="28">
        <v>18</v>
      </c>
      <c r="N1164" s="83"/>
      <c r="O1164" s="103"/>
      <c r="P1164" s="103"/>
      <c r="Q1164" s="231"/>
    </row>
    <row r="1165" spans="1:17" ht="15">
      <c r="A1165" s="536" t="s">
        <v>143</v>
      </c>
      <c r="B1165" s="536"/>
      <c r="C1165" s="536"/>
      <c r="D1165" s="536"/>
      <c r="E1165" s="536"/>
      <c r="F1165" s="536"/>
      <c r="G1165" s="536"/>
      <c r="H1165" s="536"/>
      <c r="I1165" s="536"/>
      <c r="J1165" s="536"/>
      <c r="N1165" s="83"/>
      <c r="O1165" s="103"/>
      <c r="P1165" s="103"/>
      <c r="Q1165" s="231"/>
    </row>
    <row r="1166" spans="1:17" ht="15">
      <c r="N1166" s="83"/>
      <c r="O1166" s="103"/>
      <c r="P1166" s="103"/>
      <c r="Q1166" s="231"/>
    </row>
    <row r="1167" spans="1:17" ht="15">
      <c r="A1167" s="32" t="s">
        <v>334</v>
      </c>
      <c r="B1167" s="111"/>
      <c r="C1167" s="111"/>
      <c r="D1167" s="111"/>
      <c r="E1167" s="152"/>
      <c r="F1167" s="152"/>
      <c r="G1167" s="152"/>
      <c r="H1167" s="152"/>
      <c r="J1167" s="114"/>
      <c r="N1167" s="83"/>
      <c r="O1167" s="103"/>
      <c r="P1167" s="103"/>
      <c r="Q1167" s="231"/>
    </row>
    <row r="1168" spans="1:17" ht="15">
      <c r="A1168" s="32"/>
      <c r="B1168" s="111"/>
      <c r="C1168" s="111"/>
      <c r="D1168" s="111"/>
      <c r="E1168" s="152"/>
      <c r="F1168" s="152"/>
      <c r="G1168" s="152"/>
      <c r="H1168" s="152"/>
      <c r="J1168" s="114"/>
      <c r="N1168" s="83"/>
      <c r="O1168" s="103"/>
      <c r="P1168" s="103"/>
      <c r="Q1168" s="231"/>
    </row>
    <row r="1169" spans="2:17" ht="15" customHeight="1">
      <c r="B1169" s="551" t="s">
        <v>145</v>
      </c>
      <c r="C1169" s="552"/>
      <c r="D1169" s="553"/>
      <c r="E1169" s="557" t="s">
        <v>146</v>
      </c>
      <c r="F1169" s="559" t="s">
        <v>147</v>
      </c>
      <c r="G1169" s="561" t="s">
        <v>148</v>
      </c>
      <c r="H1169" s="562"/>
      <c r="I1169" s="563"/>
      <c r="J1169" s="559" t="s">
        <v>149</v>
      </c>
      <c r="N1169" s="83"/>
      <c r="O1169" s="103"/>
      <c r="P1169" s="103"/>
      <c r="Q1169" s="231"/>
    </row>
    <row r="1170" spans="2:17" ht="36" customHeight="1">
      <c r="B1170" s="554"/>
      <c r="C1170" s="555"/>
      <c r="D1170" s="556"/>
      <c r="E1170" s="558"/>
      <c r="F1170" s="560"/>
      <c r="G1170" s="116" t="s">
        <v>150</v>
      </c>
      <c r="H1170" s="116" t="s">
        <v>151</v>
      </c>
      <c r="I1170" s="117" t="s">
        <v>7</v>
      </c>
      <c r="J1170" s="560"/>
      <c r="N1170" s="83"/>
      <c r="O1170" s="103"/>
      <c r="P1170" s="103"/>
      <c r="Q1170" s="231"/>
    </row>
    <row r="1171" spans="2:17" ht="15">
      <c r="B1171" s="153"/>
      <c r="C1171" s="154"/>
      <c r="D1171" s="155"/>
      <c r="E1171" s="156"/>
      <c r="F1171" s="109"/>
      <c r="G1171" s="340"/>
      <c r="H1171" s="340"/>
      <c r="I1171" s="340"/>
      <c r="J1171" s="340"/>
      <c r="N1171" s="83"/>
      <c r="O1171" s="103"/>
      <c r="P1171" s="103"/>
      <c r="Q1171" s="231"/>
    </row>
    <row r="1172" spans="2:17" ht="15">
      <c r="B1172" s="141" t="s">
        <v>152</v>
      </c>
      <c r="C1172" s="74"/>
      <c r="D1172" s="217"/>
      <c r="E1172" s="159" t="s">
        <v>247</v>
      </c>
      <c r="F1172" s="95">
        <f>SUM(F1174:F1188)</f>
        <v>293421.27</v>
      </c>
      <c r="G1172" s="95">
        <f>SUM(G1174:G1188)</f>
        <v>142833.31</v>
      </c>
      <c r="H1172" s="95">
        <f>SUM(H1174:H1188)</f>
        <v>157234.29</v>
      </c>
      <c r="I1172" s="95">
        <f>SUM(I1174:I1188)</f>
        <v>300067.59999999998</v>
      </c>
      <c r="J1172" s="164">
        <f>SUM(J1174:J1188)</f>
        <v>763247.54</v>
      </c>
      <c r="N1172" s="83"/>
      <c r="O1172" s="103"/>
      <c r="P1172" s="103"/>
      <c r="Q1172" s="231"/>
    </row>
    <row r="1173" spans="2:17" ht="15">
      <c r="B1173" s="55"/>
      <c r="C1173" s="55"/>
      <c r="D1173" s="55"/>
      <c r="E1173" s="341"/>
      <c r="F1173" s="175"/>
      <c r="G1173" s="164"/>
      <c r="H1173" s="175"/>
      <c r="I1173" s="164"/>
      <c r="J1173" s="164"/>
      <c r="N1173" s="83"/>
      <c r="O1173" s="103"/>
      <c r="P1173" s="103"/>
      <c r="Q1173" s="231"/>
    </row>
    <row r="1174" spans="2:17" ht="15">
      <c r="B1174" s="55" t="s">
        <v>14</v>
      </c>
      <c r="C1174" s="55"/>
      <c r="D1174" s="55"/>
      <c r="E1174" s="342" t="s">
        <v>15</v>
      </c>
      <c r="F1174" s="343">
        <v>172108</v>
      </c>
      <c r="G1174" s="344">
        <v>94920</v>
      </c>
      <c r="H1174" s="161">
        <f>SUM(I1174-G1174)</f>
        <v>94920</v>
      </c>
      <c r="I1174" s="169">
        <v>189840</v>
      </c>
      <c r="J1174" s="169">
        <v>510888</v>
      </c>
      <c r="N1174" s="83"/>
      <c r="O1174" s="103"/>
      <c r="P1174" s="103"/>
      <c r="Q1174" s="231"/>
    </row>
    <row r="1175" spans="2:17" ht="15">
      <c r="B1175" s="55" t="s">
        <v>16</v>
      </c>
      <c r="C1175" s="55"/>
      <c r="D1175" s="55"/>
      <c r="E1175" s="342" t="s">
        <v>17</v>
      </c>
      <c r="F1175" s="343">
        <v>24000</v>
      </c>
      <c r="G1175" s="344">
        <v>12000</v>
      </c>
      <c r="H1175" s="161">
        <f t="shared" ref="H1175:H1188" si="32">SUM(I1175-G1175)</f>
        <v>12000</v>
      </c>
      <c r="I1175" s="345">
        <v>24000</v>
      </c>
      <c r="J1175" s="345">
        <v>48000</v>
      </c>
      <c r="N1175" s="83"/>
      <c r="O1175" s="103"/>
      <c r="P1175" s="103"/>
      <c r="Q1175" s="231"/>
    </row>
    <row r="1176" spans="2:17" ht="15">
      <c r="B1176" s="55" t="s">
        <v>20</v>
      </c>
      <c r="C1176" s="55"/>
      <c r="D1176" s="55"/>
      <c r="E1176" s="342" t="s">
        <v>21</v>
      </c>
      <c r="F1176" s="343">
        <v>6000</v>
      </c>
      <c r="G1176" s="173">
        <v>6000</v>
      </c>
      <c r="H1176" s="161">
        <f t="shared" si="32"/>
        <v>0</v>
      </c>
      <c r="I1176" s="345">
        <v>6000</v>
      </c>
      <c r="J1176" s="345">
        <v>12000</v>
      </c>
      <c r="N1176" s="83"/>
      <c r="O1176" s="103"/>
      <c r="P1176" s="103"/>
      <c r="Q1176" s="231"/>
    </row>
    <row r="1177" spans="2:17" ht="15">
      <c r="B1177" s="55" t="s">
        <v>335</v>
      </c>
      <c r="C1177" s="55"/>
      <c r="D1177" s="55"/>
      <c r="E1177" s="342" t="s">
        <v>27</v>
      </c>
      <c r="F1177" s="173">
        <v>0</v>
      </c>
      <c r="G1177" s="173">
        <v>0</v>
      </c>
      <c r="H1177" s="161">
        <f t="shared" si="32"/>
        <v>9600</v>
      </c>
      <c r="I1177" s="169">
        <v>9600</v>
      </c>
      <c r="J1177" s="169">
        <v>9600</v>
      </c>
      <c r="N1177" s="83"/>
      <c r="O1177" s="103"/>
      <c r="P1177" s="103"/>
      <c r="Q1177" s="231"/>
    </row>
    <row r="1178" spans="2:17" ht="15">
      <c r="B1178" s="55" t="s">
        <v>155</v>
      </c>
      <c r="C1178" s="55"/>
      <c r="D1178" s="55"/>
      <c r="E1178" s="342" t="s">
        <v>31</v>
      </c>
      <c r="F1178" s="343">
        <v>14326.5</v>
      </c>
      <c r="G1178" s="173">
        <v>0</v>
      </c>
      <c r="H1178" s="161">
        <f t="shared" si="32"/>
        <v>15820</v>
      </c>
      <c r="I1178" s="345">
        <v>15820</v>
      </c>
      <c r="J1178" s="345">
        <v>42574</v>
      </c>
      <c r="N1178" s="83"/>
      <c r="O1178" s="103"/>
      <c r="P1178" s="103"/>
      <c r="Q1178" s="231"/>
    </row>
    <row r="1179" spans="2:17" ht="15">
      <c r="B1179" s="55" t="s">
        <v>32</v>
      </c>
      <c r="C1179" s="55"/>
      <c r="D1179" s="55"/>
      <c r="E1179" s="342" t="s">
        <v>33</v>
      </c>
      <c r="F1179" s="343">
        <v>5000</v>
      </c>
      <c r="G1179" s="173">
        <v>0</v>
      </c>
      <c r="H1179" s="161">
        <f t="shared" si="32"/>
        <v>5000</v>
      </c>
      <c r="I1179" s="345">
        <v>5000</v>
      </c>
      <c r="J1179" s="345">
        <v>10000</v>
      </c>
      <c r="N1179" s="83"/>
      <c r="O1179" s="103"/>
      <c r="P1179" s="103"/>
      <c r="Q1179" s="231"/>
    </row>
    <row r="1180" spans="2:17" ht="15">
      <c r="B1180" s="55" t="s">
        <v>156</v>
      </c>
      <c r="C1180" s="55"/>
      <c r="D1180" s="55"/>
      <c r="E1180" s="342" t="s">
        <v>35</v>
      </c>
      <c r="F1180" s="343">
        <v>14326.5</v>
      </c>
      <c r="G1180" s="173">
        <v>15820</v>
      </c>
      <c r="H1180" s="161">
        <f t="shared" si="32"/>
        <v>0</v>
      </c>
      <c r="I1180" s="345">
        <v>15820</v>
      </c>
      <c r="J1180" s="345">
        <v>42574</v>
      </c>
      <c r="N1180" s="83"/>
      <c r="O1180" s="103"/>
      <c r="P1180" s="103"/>
      <c r="Q1180" s="231"/>
    </row>
    <row r="1181" spans="2:17" ht="15">
      <c r="B1181" s="55" t="s">
        <v>36</v>
      </c>
      <c r="C1181" s="55"/>
      <c r="D1181" s="55"/>
      <c r="E1181" s="342" t="s">
        <v>35</v>
      </c>
      <c r="F1181" s="343">
        <v>5000</v>
      </c>
      <c r="G1181" s="173">
        <v>0</v>
      </c>
      <c r="H1181" s="161">
        <f t="shared" si="32"/>
        <v>5000</v>
      </c>
      <c r="I1181" s="169">
        <v>5000</v>
      </c>
      <c r="J1181" s="169">
        <v>10000</v>
      </c>
      <c r="N1181" s="83"/>
      <c r="O1181" s="103"/>
      <c r="P1181" s="103"/>
      <c r="Q1181" s="231"/>
    </row>
    <row r="1182" spans="2:17" ht="15">
      <c r="B1182" s="55" t="s">
        <v>158</v>
      </c>
      <c r="C1182" s="55"/>
      <c r="D1182" s="55"/>
      <c r="E1182" s="342" t="s">
        <v>38</v>
      </c>
      <c r="F1182" s="344">
        <v>20675.759999999998</v>
      </c>
      <c r="G1182" s="344">
        <v>11390.4</v>
      </c>
      <c r="H1182" s="161">
        <f t="shared" si="32"/>
        <v>11390.4</v>
      </c>
      <c r="I1182" s="169">
        <v>22780.799999999999</v>
      </c>
      <c r="J1182" s="169">
        <v>61306.559999999998</v>
      </c>
      <c r="N1182" s="83"/>
      <c r="O1182" s="103"/>
      <c r="P1182" s="103"/>
      <c r="Q1182" s="231"/>
    </row>
    <row r="1183" spans="2:17" ht="15">
      <c r="B1183" s="55" t="s">
        <v>39</v>
      </c>
      <c r="C1183" s="55"/>
      <c r="D1183" s="55"/>
      <c r="E1183" s="342" t="s">
        <v>40</v>
      </c>
      <c r="F1183" s="344">
        <v>1200</v>
      </c>
      <c r="G1183" s="344">
        <v>600</v>
      </c>
      <c r="H1183" s="161">
        <f t="shared" si="32"/>
        <v>600</v>
      </c>
      <c r="I1183" s="169">
        <v>1200</v>
      </c>
      <c r="J1183" s="169">
        <v>2400</v>
      </c>
      <c r="N1183" s="83"/>
      <c r="O1183" s="103"/>
      <c r="P1183" s="103"/>
      <c r="Q1183" s="231"/>
    </row>
    <row r="1184" spans="2:17" ht="15">
      <c r="B1184" s="55" t="s">
        <v>41</v>
      </c>
      <c r="C1184" s="55"/>
      <c r="D1184" s="55"/>
      <c r="E1184" s="342" t="s">
        <v>42</v>
      </c>
      <c r="F1184" s="344">
        <v>2584.5100000000002</v>
      </c>
      <c r="G1184" s="344">
        <v>1502.91</v>
      </c>
      <c r="H1184" s="161">
        <f t="shared" si="32"/>
        <v>2293.8900000000003</v>
      </c>
      <c r="I1184" s="169">
        <v>3796.8</v>
      </c>
      <c r="J1184" s="169">
        <v>11494.98</v>
      </c>
      <c r="N1184" s="83"/>
      <c r="O1184" s="103"/>
      <c r="P1184" s="103"/>
      <c r="Q1184" s="231"/>
    </row>
    <row r="1185" spans="2:17" ht="15">
      <c r="B1185" s="55" t="s">
        <v>43</v>
      </c>
      <c r="C1185" s="55"/>
      <c r="D1185" s="55"/>
      <c r="E1185" s="342" t="s">
        <v>44</v>
      </c>
      <c r="F1185" s="344">
        <v>1200</v>
      </c>
      <c r="G1185" s="344">
        <v>600</v>
      </c>
      <c r="H1185" s="161">
        <f t="shared" si="32"/>
        <v>600</v>
      </c>
      <c r="I1185" s="169">
        <v>1200</v>
      </c>
      <c r="J1185" s="169">
        <v>2400</v>
      </c>
      <c r="N1185" s="83"/>
      <c r="O1185" s="103"/>
      <c r="P1185" s="103"/>
      <c r="Q1185" s="231"/>
    </row>
    <row r="1186" spans="2:17" ht="15">
      <c r="B1186" s="55" t="s">
        <v>271</v>
      </c>
      <c r="C1186" s="55"/>
      <c r="D1186" s="55"/>
      <c r="E1186" s="125" t="s">
        <v>46</v>
      </c>
      <c r="F1186" s="344">
        <v>20000</v>
      </c>
      <c r="G1186" s="344"/>
      <c r="H1186" s="161">
        <f t="shared" si="32"/>
        <v>0</v>
      </c>
      <c r="I1186" s="169"/>
      <c r="J1186" s="169"/>
      <c r="N1186" s="83"/>
      <c r="O1186" s="103"/>
      <c r="P1186" s="103"/>
      <c r="Q1186" s="231"/>
    </row>
    <row r="1187" spans="2:17" ht="15">
      <c r="B1187" s="55" t="s">
        <v>161</v>
      </c>
      <c r="C1187" s="55"/>
      <c r="D1187" s="55"/>
      <c r="E1187" s="125" t="s">
        <v>46</v>
      </c>
      <c r="F1187" s="344">
        <v>7000</v>
      </c>
      <c r="G1187" s="344"/>
      <c r="H1187" s="161">
        <f t="shared" si="32"/>
        <v>0</v>
      </c>
      <c r="I1187" s="169"/>
      <c r="J1187" s="169"/>
      <c r="N1187" s="83"/>
      <c r="O1187" s="103"/>
      <c r="P1187" s="103"/>
      <c r="Q1187" s="231"/>
    </row>
    <row r="1188" spans="2:17" ht="15">
      <c r="B1188" s="55" t="s">
        <v>45</v>
      </c>
      <c r="C1188" s="55"/>
      <c r="D1188" s="55"/>
      <c r="E1188" s="342" t="s">
        <v>46</v>
      </c>
      <c r="F1188" s="346">
        <v>0</v>
      </c>
      <c r="G1188" s="173"/>
      <c r="H1188" s="161">
        <f t="shared" si="32"/>
        <v>10</v>
      </c>
      <c r="I1188" s="169">
        <v>10</v>
      </c>
      <c r="J1188" s="169">
        <v>10</v>
      </c>
      <c r="N1188" s="83"/>
      <c r="O1188" s="103"/>
      <c r="P1188" s="103"/>
      <c r="Q1188" s="231"/>
    </row>
    <row r="1189" spans="2:17" ht="15">
      <c r="B1189" s="55"/>
      <c r="C1189" s="55"/>
      <c r="D1189" s="55"/>
      <c r="E1189" s="342"/>
      <c r="F1189" s="344"/>
      <c r="G1189" s="344"/>
      <c r="H1189" s="344"/>
      <c r="I1189" s="169"/>
      <c r="J1189" s="169"/>
      <c r="N1189" s="83"/>
      <c r="O1189" s="103"/>
      <c r="P1189" s="103"/>
      <c r="Q1189" s="231"/>
    </row>
    <row r="1190" spans="2:17" ht="15">
      <c r="B1190" s="55" t="s">
        <v>162</v>
      </c>
      <c r="C1190" s="55"/>
      <c r="D1190" s="55"/>
      <c r="E1190" s="159"/>
      <c r="F1190" s="347">
        <f>SUM(F1192:F1205)</f>
        <v>0</v>
      </c>
      <c r="G1190" s="347">
        <f>SUM(G1192:G1205)</f>
        <v>22300</v>
      </c>
      <c r="H1190" s="347">
        <f>SUM(H1192:H1205)</f>
        <v>251300</v>
      </c>
      <c r="I1190" s="347">
        <f>SUM(I1192:I1205)</f>
        <v>273600</v>
      </c>
      <c r="J1190" s="164">
        <f>SUM(J1192:J1205)</f>
        <v>526500</v>
      </c>
      <c r="N1190" s="83"/>
      <c r="O1190" s="103"/>
      <c r="P1190" s="103"/>
      <c r="Q1190" s="231"/>
    </row>
    <row r="1191" spans="2:17" ht="15">
      <c r="B1191" s="55"/>
      <c r="C1191" s="55"/>
      <c r="D1191" s="55"/>
      <c r="E1191" s="161"/>
      <c r="F1191" s="344"/>
      <c r="G1191" s="344"/>
      <c r="H1191" s="344"/>
      <c r="I1191" s="169"/>
      <c r="J1191" s="169"/>
      <c r="N1191" s="83"/>
      <c r="O1191" s="103"/>
      <c r="P1191" s="103"/>
      <c r="Q1191" s="231"/>
    </row>
    <row r="1192" spans="2:17" ht="15">
      <c r="B1192" s="55" t="s">
        <v>50</v>
      </c>
      <c r="C1192" s="55"/>
      <c r="D1192" s="55"/>
      <c r="E1192" s="125" t="s">
        <v>51</v>
      </c>
      <c r="F1192" s="161"/>
      <c r="G1192" s="169">
        <v>10900</v>
      </c>
      <c r="H1192" s="161">
        <f>SUM(I1192-G1192)</f>
        <v>9100</v>
      </c>
      <c r="I1192" s="169">
        <v>20000</v>
      </c>
      <c r="J1192" s="169">
        <v>20000</v>
      </c>
      <c r="N1192" s="83"/>
      <c r="O1192" s="103"/>
      <c r="P1192" s="103"/>
      <c r="Q1192" s="231"/>
    </row>
    <row r="1193" spans="2:17" ht="15">
      <c r="B1193" s="55" t="s">
        <v>52</v>
      </c>
      <c r="C1193" s="55"/>
      <c r="D1193" s="55"/>
      <c r="E1193" s="125" t="s">
        <v>53</v>
      </c>
      <c r="F1193" s="161"/>
      <c r="G1193" s="169">
        <v>0</v>
      </c>
      <c r="H1193" s="161">
        <f>SUM(I1193-G1193)</f>
        <v>20000</v>
      </c>
      <c r="I1193" s="169">
        <v>20000</v>
      </c>
      <c r="J1193" s="169">
        <v>15000</v>
      </c>
      <c r="N1193" s="83"/>
      <c r="O1193" s="103"/>
      <c r="P1193" s="103"/>
      <c r="Q1193" s="231"/>
    </row>
    <row r="1194" spans="2:17" ht="15">
      <c r="B1194" s="55" t="s">
        <v>54</v>
      </c>
      <c r="C1194" s="55"/>
      <c r="D1194" s="55"/>
      <c r="E1194" s="125" t="s">
        <v>55</v>
      </c>
      <c r="F1194" s="161"/>
      <c r="G1194" s="169">
        <v>7500</v>
      </c>
      <c r="H1194" s="161">
        <f>SUM(I1194-G1194)</f>
        <v>7500</v>
      </c>
      <c r="I1194" s="169">
        <v>15000</v>
      </c>
      <c r="J1194" s="169">
        <v>30000</v>
      </c>
      <c r="N1194" s="83"/>
      <c r="O1194" s="103"/>
      <c r="P1194" s="103"/>
      <c r="Q1194" s="231"/>
    </row>
    <row r="1195" spans="2:17" ht="15">
      <c r="B1195" s="55" t="s">
        <v>332</v>
      </c>
      <c r="C1195" s="55"/>
      <c r="D1195" s="55"/>
      <c r="E1195" s="125" t="s">
        <v>67</v>
      </c>
      <c r="F1195" s="161"/>
      <c r="G1195" s="169"/>
      <c r="H1195" s="161"/>
      <c r="I1195" s="169"/>
      <c r="J1195" s="169">
        <v>4000</v>
      </c>
      <c r="N1195" s="83"/>
      <c r="O1195" s="103"/>
      <c r="P1195" s="103"/>
      <c r="Q1195" s="231"/>
    </row>
    <row r="1196" spans="2:17" ht="15">
      <c r="B1196" s="55" t="s">
        <v>336</v>
      </c>
      <c r="C1196" s="55"/>
      <c r="D1196" s="55"/>
      <c r="E1196" s="125" t="s">
        <v>55</v>
      </c>
      <c r="F1196" s="161"/>
      <c r="G1196" s="169">
        <v>0</v>
      </c>
      <c r="H1196" s="161">
        <f t="shared" ref="H1196:H1202" si="33">SUM(I1196-G1196)</f>
        <v>50000</v>
      </c>
      <c r="I1196" s="169">
        <v>50000</v>
      </c>
      <c r="J1196" s="169"/>
      <c r="N1196" s="83"/>
      <c r="O1196" s="103"/>
      <c r="P1196" s="103"/>
      <c r="Q1196" s="231"/>
    </row>
    <row r="1197" spans="2:17" ht="15">
      <c r="B1197" s="55" t="s">
        <v>279</v>
      </c>
      <c r="C1197" s="55"/>
      <c r="D1197" s="55"/>
      <c r="E1197" s="125" t="s">
        <v>61</v>
      </c>
      <c r="F1197" s="161"/>
      <c r="G1197" s="169">
        <v>2100</v>
      </c>
      <c r="H1197" s="161">
        <f t="shared" si="33"/>
        <v>7900</v>
      </c>
      <c r="I1197" s="169">
        <v>10000</v>
      </c>
      <c r="J1197" s="169"/>
      <c r="N1197" s="83"/>
      <c r="O1197" s="103"/>
      <c r="P1197" s="103"/>
      <c r="Q1197" s="231"/>
    </row>
    <row r="1198" spans="2:17" ht="15">
      <c r="B1198" s="55" t="s">
        <v>266</v>
      </c>
      <c r="C1198" s="55"/>
      <c r="D1198" s="55"/>
      <c r="E1198" s="172" t="s">
        <v>65</v>
      </c>
      <c r="F1198" s="173"/>
      <c r="G1198" s="173">
        <v>1800</v>
      </c>
      <c r="H1198" s="161">
        <f t="shared" si="33"/>
        <v>1800</v>
      </c>
      <c r="I1198" s="173">
        <v>3600</v>
      </c>
      <c r="J1198" s="173">
        <v>6000</v>
      </c>
      <c r="N1198" s="83"/>
      <c r="O1198" s="103"/>
      <c r="P1198" s="103"/>
      <c r="Q1198" s="231"/>
    </row>
    <row r="1199" spans="2:17" ht="15">
      <c r="B1199" s="55" t="s">
        <v>337</v>
      </c>
      <c r="C1199" s="55"/>
      <c r="D1199" s="55"/>
      <c r="E1199" s="172" t="s">
        <v>73</v>
      </c>
      <c r="F1199" s="344"/>
      <c r="G1199" s="344"/>
      <c r="H1199" s="161">
        <f t="shared" si="33"/>
        <v>0</v>
      </c>
      <c r="I1199" s="173"/>
      <c r="J1199" s="173"/>
      <c r="N1199" s="83"/>
      <c r="O1199" s="103"/>
      <c r="P1199" s="103"/>
      <c r="Q1199" s="231"/>
    </row>
    <row r="1200" spans="2:17" ht="15">
      <c r="B1200" s="55" t="s">
        <v>338</v>
      </c>
      <c r="C1200" s="55"/>
      <c r="D1200" s="55"/>
      <c r="E1200" s="125" t="s">
        <v>53</v>
      </c>
      <c r="F1200" s="173"/>
      <c r="G1200" s="173">
        <v>0</v>
      </c>
      <c r="H1200" s="161">
        <f t="shared" si="33"/>
        <v>50000</v>
      </c>
      <c r="I1200" s="173">
        <v>50000</v>
      </c>
      <c r="J1200" s="173">
        <v>200000</v>
      </c>
      <c r="N1200" s="83"/>
      <c r="O1200" s="103"/>
      <c r="P1200" s="103"/>
      <c r="Q1200" s="231"/>
    </row>
    <row r="1201" spans="2:17" ht="15">
      <c r="B1201" s="55" t="s">
        <v>141</v>
      </c>
      <c r="C1201" s="55"/>
      <c r="D1201" s="55"/>
      <c r="E1201" s="125" t="s">
        <v>88</v>
      </c>
      <c r="F1201" s="173"/>
      <c r="G1201" s="173">
        <v>0</v>
      </c>
      <c r="H1201" s="161">
        <f t="shared" si="33"/>
        <v>85000</v>
      </c>
      <c r="I1201" s="173">
        <v>85000</v>
      </c>
      <c r="J1201" s="173">
        <v>150000</v>
      </c>
      <c r="N1201" s="83"/>
      <c r="O1201" s="103"/>
      <c r="P1201" s="103"/>
      <c r="Q1201" s="231"/>
    </row>
    <row r="1202" spans="2:17" ht="15">
      <c r="B1202" s="55" t="s">
        <v>138</v>
      </c>
      <c r="C1202" s="55"/>
      <c r="D1202" s="55"/>
      <c r="E1202" s="125" t="s">
        <v>88</v>
      </c>
      <c r="F1202" s="173"/>
      <c r="G1202" s="173">
        <v>0</v>
      </c>
      <c r="H1202" s="161">
        <f t="shared" si="33"/>
        <v>20000</v>
      </c>
      <c r="I1202" s="173">
        <v>20000</v>
      </c>
      <c r="J1202" s="173">
        <v>15000</v>
      </c>
      <c r="N1202" s="83"/>
      <c r="O1202" s="103"/>
      <c r="P1202" s="103"/>
      <c r="Q1202" s="231"/>
    </row>
    <row r="1203" spans="2:17" ht="15">
      <c r="B1203" s="55" t="s">
        <v>87</v>
      </c>
      <c r="C1203" s="55"/>
      <c r="D1203" s="55"/>
      <c r="E1203" s="125" t="s">
        <v>88</v>
      </c>
      <c r="F1203" s="173"/>
      <c r="G1203" s="173"/>
      <c r="H1203" s="161"/>
      <c r="I1203" s="173"/>
      <c r="J1203" s="173">
        <v>36500</v>
      </c>
      <c r="N1203" s="83"/>
      <c r="O1203" s="103"/>
      <c r="P1203" s="103"/>
      <c r="Q1203" s="231"/>
    </row>
    <row r="1204" spans="2:17" ht="15">
      <c r="B1204" s="55" t="s">
        <v>339</v>
      </c>
      <c r="C1204" s="55"/>
      <c r="D1204" s="55"/>
      <c r="E1204" s="125"/>
      <c r="F1204" s="173"/>
      <c r="G1204" s="173"/>
      <c r="H1204" s="161"/>
      <c r="I1204" s="173"/>
      <c r="J1204" s="173">
        <v>50000</v>
      </c>
      <c r="N1204" s="83"/>
      <c r="O1204" s="103"/>
      <c r="P1204" s="103"/>
      <c r="Q1204" s="231"/>
    </row>
    <row r="1205" spans="2:17" ht="9" customHeight="1">
      <c r="B1205" s="55"/>
      <c r="C1205" s="55"/>
      <c r="D1205" s="55"/>
      <c r="E1205" s="125"/>
      <c r="F1205" s="173"/>
      <c r="G1205" s="173"/>
      <c r="H1205" s="161">
        <f>SUM(I1205-G1205)</f>
        <v>0</v>
      </c>
      <c r="I1205" s="173"/>
      <c r="J1205" s="173"/>
      <c r="N1205" s="83"/>
      <c r="O1205" s="103"/>
      <c r="P1205" s="103"/>
      <c r="Q1205" s="231"/>
    </row>
    <row r="1206" spans="2:17" ht="15">
      <c r="B1206" s="141" t="s">
        <v>194</v>
      </c>
      <c r="C1206" s="74"/>
      <c r="D1206" s="74"/>
      <c r="E1206" s="174" t="s">
        <v>240</v>
      </c>
      <c r="F1206" s="348">
        <f>SUM(F1207:F1212)</f>
        <v>0</v>
      </c>
      <c r="G1206" s="348">
        <f>SUM(G1207:G1212)</f>
        <v>5437</v>
      </c>
      <c r="H1206" s="348">
        <f>SUM(H1207:H1212)</f>
        <v>29063</v>
      </c>
      <c r="I1206" s="348">
        <f>SUM(I1207:I1212)</f>
        <v>34500</v>
      </c>
      <c r="J1206" s="348">
        <f>SUM(J1207:J1212)</f>
        <v>30000</v>
      </c>
      <c r="N1206" s="83"/>
      <c r="O1206" s="103"/>
      <c r="P1206" s="103"/>
      <c r="Q1206" s="231"/>
    </row>
    <row r="1207" spans="2:17" ht="15">
      <c r="B1207" s="141"/>
      <c r="C1207" s="74"/>
      <c r="D1207" s="74"/>
      <c r="E1207" s="174"/>
      <c r="F1207" s="348"/>
      <c r="G1207" s="348"/>
      <c r="H1207" s="348"/>
      <c r="I1207" s="348"/>
      <c r="J1207" s="348"/>
      <c r="N1207" s="83"/>
      <c r="O1207" s="103"/>
      <c r="P1207" s="103"/>
      <c r="Q1207" s="231"/>
    </row>
    <row r="1208" spans="2:17" ht="15">
      <c r="B1208" s="141" t="s">
        <v>252</v>
      </c>
      <c r="C1208" s="74"/>
      <c r="D1208" s="74"/>
      <c r="E1208" s="79" t="s">
        <v>200</v>
      </c>
      <c r="F1208" s="348"/>
      <c r="G1208" s="348"/>
      <c r="H1208" s="348"/>
      <c r="I1208" s="348"/>
      <c r="J1208" s="349">
        <v>15000</v>
      </c>
      <c r="N1208" s="83"/>
      <c r="O1208" s="103"/>
      <c r="P1208" s="103"/>
      <c r="Q1208" s="231"/>
    </row>
    <row r="1209" spans="2:17" ht="15">
      <c r="B1209" s="55" t="s">
        <v>340</v>
      </c>
      <c r="C1209" s="55"/>
      <c r="D1209" s="77"/>
      <c r="E1209" s="79" t="s">
        <v>196</v>
      </c>
      <c r="F1209" s="344"/>
      <c r="G1209" s="173">
        <v>0</v>
      </c>
      <c r="H1209" s="161">
        <f>SUM(I1209-G1209)</f>
        <v>6500</v>
      </c>
      <c r="I1209" s="173">
        <v>6500</v>
      </c>
      <c r="J1209" s="173"/>
      <c r="N1209" s="83"/>
      <c r="O1209" s="103"/>
      <c r="P1209" s="103"/>
      <c r="Q1209" s="231"/>
    </row>
    <row r="1210" spans="2:17" ht="15">
      <c r="B1210" s="55" t="s">
        <v>204</v>
      </c>
      <c r="C1210" s="55"/>
      <c r="D1210" s="77"/>
      <c r="E1210" s="79" t="s">
        <v>196</v>
      </c>
      <c r="F1210" s="173"/>
      <c r="G1210" s="173">
        <v>5437</v>
      </c>
      <c r="H1210" s="161">
        <f>SUM(I1210-G1210)</f>
        <v>2563</v>
      </c>
      <c r="I1210" s="173">
        <v>8000</v>
      </c>
      <c r="J1210" s="173"/>
      <c r="N1210" s="83"/>
      <c r="O1210" s="103"/>
      <c r="P1210" s="103"/>
      <c r="Q1210" s="231"/>
    </row>
    <row r="1211" spans="2:17" ht="15">
      <c r="B1211" s="55" t="s">
        <v>274</v>
      </c>
      <c r="C1211" s="55"/>
      <c r="D1211" s="77"/>
      <c r="E1211" s="79" t="s">
        <v>196</v>
      </c>
      <c r="F1211" s="173"/>
      <c r="G1211" s="173">
        <v>0</v>
      </c>
      <c r="H1211" s="161">
        <f>SUM(I1211-G1211)</f>
        <v>8000</v>
      </c>
      <c r="I1211" s="173">
        <v>8000</v>
      </c>
      <c r="J1211" s="173">
        <v>15000</v>
      </c>
      <c r="N1211" s="83"/>
      <c r="O1211" s="103"/>
      <c r="P1211" s="103"/>
      <c r="Q1211" s="231"/>
    </row>
    <row r="1212" spans="2:17" ht="15">
      <c r="B1212" s="77" t="s">
        <v>341</v>
      </c>
      <c r="C1212" s="55"/>
      <c r="D1212" s="77"/>
      <c r="E1212" s="79" t="s">
        <v>196</v>
      </c>
      <c r="F1212" s="173">
        <v>0</v>
      </c>
      <c r="G1212" s="173">
        <v>0</v>
      </c>
      <c r="H1212" s="161">
        <f>SUM(I1212-G1212)</f>
        <v>12000</v>
      </c>
      <c r="I1212" s="173">
        <v>12000</v>
      </c>
      <c r="J1212" s="173"/>
      <c r="N1212" s="83"/>
      <c r="O1212" s="103"/>
      <c r="P1212" s="103"/>
      <c r="Q1212" s="231"/>
    </row>
    <row r="1213" spans="2:17" ht="15">
      <c r="B1213" s="55"/>
      <c r="C1213" s="55"/>
      <c r="D1213" s="177" t="s">
        <v>220</v>
      </c>
      <c r="E1213" s="178"/>
      <c r="F1213" s="350">
        <f>SUM(F1172+F1190+F1206)</f>
        <v>293421.27</v>
      </c>
      <c r="G1213" s="350">
        <f>SUM(G1172+G1190+G1206)</f>
        <v>170570.31</v>
      </c>
      <c r="H1213" s="350">
        <f>SUM(H1172+H1190+H1206)</f>
        <v>437597.29000000004</v>
      </c>
      <c r="I1213" s="350">
        <f>SUM(I1172+I1190+I1206)</f>
        <v>608167.6</v>
      </c>
      <c r="J1213" s="350">
        <f>SUM(J1172+J1190+J1206)</f>
        <v>1319747.54</v>
      </c>
      <c r="N1213" s="83"/>
      <c r="O1213" s="103"/>
      <c r="P1213" s="103"/>
      <c r="Q1213" s="231"/>
    </row>
    <row r="1214" spans="2:17" ht="8.25" customHeight="1">
      <c r="B1214" s="74"/>
      <c r="C1214" s="74"/>
      <c r="D1214" s="100"/>
      <c r="E1214" s="300"/>
      <c r="F1214" s="279"/>
      <c r="G1214" s="279"/>
      <c r="H1214" s="279"/>
      <c r="I1214" s="279"/>
      <c r="J1214" s="279"/>
      <c r="N1214" s="83"/>
      <c r="O1214" s="103"/>
      <c r="P1214" s="103"/>
      <c r="Q1214" s="231"/>
    </row>
    <row r="1215" spans="2:17" ht="15">
      <c r="D1215" s="74" t="s">
        <v>221</v>
      </c>
      <c r="E1215" s="104"/>
      <c r="F1215" s="104" t="s">
        <v>222</v>
      </c>
      <c r="G1215" s="102"/>
      <c r="H1215" s="104" t="s">
        <v>223</v>
      </c>
      <c r="I1215" s="105"/>
      <c r="J1215" s="102"/>
      <c r="N1215" s="83"/>
      <c r="O1215" s="103"/>
      <c r="P1215" s="103"/>
      <c r="Q1215" s="231"/>
    </row>
    <row r="1216" spans="2:17" ht="15">
      <c r="D1216" s="74"/>
      <c r="E1216" s="104"/>
      <c r="F1216" s="104"/>
      <c r="G1216" s="102"/>
      <c r="H1216" s="104"/>
      <c r="I1216" s="105"/>
      <c r="J1216" s="102"/>
      <c r="N1216" s="83"/>
      <c r="O1216" s="103"/>
      <c r="P1216" s="103"/>
      <c r="Q1216" s="231"/>
    </row>
    <row r="1217" spans="1:17" ht="15">
      <c r="D1217" s="74"/>
      <c r="E1217" s="104"/>
      <c r="F1217" s="104"/>
      <c r="G1217" s="105"/>
      <c r="H1217" s="104"/>
      <c r="I1217" s="105"/>
      <c r="J1217" s="105"/>
      <c r="N1217" s="83"/>
      <c r="O1217" s="103"/>
      <c r="P1217" s="103"/>
      <c r="Q1217" s="231"/>
    </row>
    <row r="1218" spans="1:17" ht="15">
      <c r="D1218" s="35" t="s">
        <v>579</v>
      </c>
      <c r="E1218" s="107"/>
      <c r="F1218" s="107" t="s">
        <v>563</v>
      </c>
      <c r="G1218" s="149"/>
      <c r="H1218" s="108" t="s">
        <v>574</v>
      </c>
      <c r="I1218" s="315"/>
      <c r="J1218" s="315"/>
      <c r="N1218" s="83"/>
      <c r="O1218" s="103"/>
      <c r="P1218" s="103"/>
      <c r="Q1218" s="231"/>
    </row>
    <row r="1219" spans="1:17" ht="15">
      <c r="D1219" s="100" t="s">
        <v>342</v>
      </c>
      <c r="E1219" s="34"/>
      <c r="F1219" s="34" t="s">
        <v>245</v>
      </c>
      <c r="G1219" s="109"/>
      <c r="H1219" s="109" t="s">
        <v>226</v>
      </c>
      <c r="I1219" s="34"/>
      <c r="J1219" s="34"/>
      <c r="N1219" s="83"/>
      <c r="O1219" s="103"/>
      <c r="P1219" s="103"/>
      <c r="Q1219" s="231"/>
    </row>
    <row r="1220" spans="1:17" ht="15">
      <c r="D1220" s="100"/>
      <c r="E1220" s="34"/>
      <c r="F1220" s="34"/>
      <c r="G1220" s="109"/>
      <c r="H1220" s="109"/>
      <c r="I1220" s="34"/>
      <c r="J1220" s="34"/>
      <c r="N1220" s="83"/>
      <c r="O1220" s="103"/>
      <c r="P1220" s="103"/>
      <c r="Q1220" s="231"/>
    </row>
    <row r="1221" spans="1:17" ht="15">
      <c r="D1221" s="100"/>
      <c r="E1221" s="34"/>
      <c r="F1221" s="34"/>
      <c r="G1221" s="109"/>
      <c r="H1221" s="109"/>
      <c r="I1221" s="34"/>
      <c r="J1221" s="34"/>
      <c r="N1221" s="83"/>
      <c r="O1221" s="103"/>
      <c r="P1221" s="103"/>
      <c r="Q1221" s="231"/>
    </row>
    <row r="1222" spans="1:17" ht="15">
      <c r="D1222" s="100"/>
      <c r="E1222" s="34"/>
      <c r="F1222" s="34"/>
      <c r="G1222" s="109"/>
      <c r="H1222" s="109"/>
      <c r="I1222" s="34"/>
      <c r="J1222" s="34"/>
      <c r="N1222" s="83"/>
      <c r="O1222" s="103"/>
      <c r="P1222" s="103"/>
      <c r="Q1222" s="231"/>
    </row>
    <row r="1223" spans="1:17" ht="15">
      <c r="D1223" s="100"/>
      <c r="E1223" s="34"/>
      <c r="F1223" s="34"/>
      <c r="G1223" s="109"/>
      <c r="H1223" s="109"/>
      <c r="I1223" s="34"/>
      <c r="J1223" s="34"/>
      <c r="N1223" s="83"/>
      <c r="O1223" s="103"/>
      <c r="P1223" s="103"/>
      <c r="Q1223" s="231"/>
    </row>
    <row r="1224" spans="1:17" ht="15">
      <c r="D1224" s="100"/>
      <c r="E1224" s="34"/>
      <c r="F1224" s="34"/>
      <c r="G1224" s="109"/>
      <c r="H1224" s="109"/>
      <c r="I1224" s="34"/>
      <c r="J1224" s="34"/>
      <c r="N1224" s="83"/>
      <c r="O1224" s="103"/>
      <c r="P1224" s="103"/>
      <c r="Q1224" s="231"/>
    </row>
    <row r="1225" spans="1:17" ht="15">
      <c r="B1225" s="74"/>
      <c r="C1225" s="74"/>
      <c r="D1225" s="100"/>
      <c r="E1225" s="300"/>
      <c r="F1225" s="300"/>
      <c r="G1225" s="300"/>
      <c r="H1225" s="300"/>
      <c r="I1225" s="300"/>
      <c r="J1225" s="351">
        <v>19</v>
      </c>
      <c r="N1225" s="83"/>
      <c r="O1225" s="103"/>
      <c r="P1225" s="103"/>
      <c r="Q1225" s="231"/>
    </row>
    <row r="1226" spans="1:17" ht="15">
      <c r="B1226" s="74"/>
      <c r="C1226" s="74"/>
      <c r="D1226" s="100"/>
      <c r="E1226" s="300"/>
      <c r="F1226" s="300"/>
      <c r="G1226" s="300"/>
      <c r="H1226" s="300"/>
      <c r="I1226" s="300"/>
      <c r="J1226" s="300"/>
      <c r="N1226" s="83"/>
      <c r="O1226" s="103"/>
      <c r="P1226" s="103"/>
      <c r="Q1226" s="231"/>
    </row>
    <row r="1227" spans="1:17" ht="15">
      <c r="A1227" s="536" t="s">
        <v>143</v>
      </c>
      <c r="B1227" s="536"/>
      <c r="C1227" s="536"/>
      <c r="D1227" s="536"/>
      <c r="E1227" s="536"/>
      <c r="F1227" s="536"/>
      <c r="G1227" s="536"/>
      <c r="H1227" s="536"/>
      <c r="I1227" s="536"/>
      <c r="J1227" s="536"/>
      <c r="N1227" s="83"/>
      <c r="O1227" s="103"/>
      <c r="P1227" s="103"/>
      <c r="Q1227" s="231"/>
    </row>
    <row r="1228" spans="1:17" ht="15">
      <c r="A1228" s="152"/>
      <c r="B1228" s="111"/>
      <c r="C1228" s="111"/>
      <c r="D1228" s="111"/>
      <c r="E1228" s="152"/>
      <c r="F1228" s="152"/>
      <c r="G1228" s="152"/>
      <c r="H1228" s="152"/>
      <c r="I1228" s="152"/>
      <c r="J1228" s="152"/>
      <c r="N1228" s="83"/>
      <c r="O1228" s="103"/>
      <c r="P1228" s="103"/>
      <c r="Q1228" s="231"/>
    </row>
    <row r="1229" spans="1:17" ht="15">
      <c r="A1229" s="32" t="s">
        <v>343</v>
      </c>
      <c r="B1229" s="111"/>
      <c r="C1229" s="111"/>
      <c r="D1229" s="111"/>
      <c r="N1229" s="83"/>
      <c r="O1229" s="103"/>
      <c r="P1229" s="103"/>
      <c r="Q1229" s="231"/>
    </row>
    <row r="1230" spans="1:17" ht="15">
      <c r="J1230" s="114"/>
      <c r="N1230" s="83"/>
      <c r="O1230" s="103"/>
      <c r="P1230" s="103"/>
      <c r="Q1230" s="231"/>
    </row>
    <row r="1231" spans="1:17" ht="15" customHeight="1">
      <c r="B1231" s="551" t="s">
        <v>145</v>
      </c>
      <c r="C1231" s="552"/>
      <c r="D1231" s="553"/>
      <c r="E1231" s="557" t="s">
        <v>146</v>
      </c>
      <c r="F1231" s="559" t="s">
        <v>147</v>
      </c>
      <c r="G1231" s="561" t="s">
        <v>148</v>
      </c>
      <c r="H1231" s="562"/>
      <c r="I1231" s="563"/>
      <c r="J1231" s="559" t="s">
        <v>149</v>
      </c>
      <c r="N1231" s="83"/>
      <c r="O1231" s="103"/>
      <c r="P1231" s="103"/>
      <c r="Q1231" s="231"/>
    </row>
    <row r="1232" spans="1:17" ht="36" customHeight="1">
      <c r="B1232" s="554"/>
      <c r="C1232" s="555"/>
      <c r="D1232" s="556"/>
      <c r="E1232" s="558"/>
      <c r="F1232" s="560"/>
      <c r="G1232" s="116" t="s">
        <v>150</v>
      </c>
      <c r="H1232" s="116" t="s">
        <v>151</v>
      </c>
      <c r="I1232" s="117" t="s">
        <v>7</v>
      </c>
      <c r="J1232" s="560"/>
      <c r="N1232" s="83"/>
      <c r="O1232" s="103"/>
      <c r="P1232" s="103"/>
      <c r="Q1232" s="231"/>
    </row>
    <row r="1233" spans="2:17" ht="15">
      <c r="B1233" s="153"/>
      <c r="C1233" s="154"/>
      <c r="D1233" s="155"/>
      <c r="E1233" s="156"/>
      <c r="F1233" s="109"/>
      <c r="G1233" s="157"/>
      <c r="H1233" s="109"/>
      <c r="I1233" s="157"/>
      <c r="J1233" s="157"/>
      <c r="N1233" s="83"/>
      <c r="O1233" s="103"/>
      <c r="P1233" s="103"/>
      <c r="Q1233" s="231"/>
    </row>
    <row r="1234" spans="2:17" ht="15">
      <c r="B1234" s="141" t="s">
        <v>152</v>
      </c>
      <c r="C1234" s="74"/>
      <c r="D1234" s="217"/>
      <c r="E1234" s="159" t="s">
        <v>247</v>
      </c>
      <c r="F1234" s="352">
        <f>SUM(F1236:F1251)</f>
        <v>1552708.49</v>
      </c>
      <c r="G1234" s="352">
        <f>SUM(G1236:G1251)</f>
        <v>831784.29</v>
      </c>
      <c r="H1234" s="352">
        <f>SUM(H1236:H1251)</f>
        <v>948666.11</v>
      </c>
      <c r="I1234" s="195">
        <f>SUM(I1236:I1251)</f>
        <v>1780450.4</v>
      </c>
      <c r="J1234" s="195">
        <f>SUM(J1236:J1251)</f>
        <v>1860717.57</v>
      </c>
      <c r="N1234" s="83"/>
      <c r="O1234" s="103"/>
      <c r="P1234" s="103"/>
      <c r="Q1234" s="231"/>
    </row>
    <row r="1235" spans="2:17" ht="15">
      <c r="B1235" s="55"/>
      <c r="C1235" s="55"/>
      <c r="D1235" s="55"/>
      <c r="E1235" s="341"/>
      <c r="F1235" s="178"/>
      <c r="G1235" s="178"/>
      <c r="H1235" s="178"/>
      <c r="I1235" s="178"/>
      <c r="J1235" s="178"/>
      <c r="N1235" s="83"/>
      <c r="O1235" s="103"/>
      <c r="P1235" s="103"/>
      <c r="Q1235" s="231"/>
    </row>
    <row r="1236" spans="2:17" ht="15" customHeight="1">
      <c r="B1236" s="55" t="s">
        <v>14</v>
      </c>
      <c r="C1236" s="55"/>
      <c r="D1236" s="55"/>
      <c r="E1236" s="125" t="s">
        <v>15</v>
      </c>
      <c r="F1236" s="161">
        <v>936124.5</v>
      </c>
      <c r="G1236" s="169">
        <v>540535.36</v>
      </c>
      <c r="H1236" s="161">
        <f>SUM(I1236-G1236)</f>
        <v>591832.64</v>
      </c>
      <c r="I1236" s="353">
        <v>1132368</v>
      </c>
      <c r="J1236" s="353">
        <v>1195476</v>
      </c>
      <c r="N1236" s="83"/>
      <c r="O1236" s="103"/>
      <c r="P1236" s="103"/>
      <c r="Q1236" s="231"/>
    </row>
    <row r="1237" spans="2:17" ht="15">
      <c r="B1237" s="55" t="s">
        <v>16</v>
      </c>
      <c r="C1237" s="55"/>
      <c r="D1237" s="55"/>
      <c r="E1237" s="125" t="s">
        <v>17</v>
      </c>
      <c r="F1237" s="161">
        <v>72000</v>
      </c>
      <c r="G1237" s="169">
        <v>42545.45</v>
      </c>
      <c r="H1237" s="161">
        <f t="shared" ref="H1237:H1251" si="34">SUM(I1237-G1237)</f>
        <v>53454.55</v>
      </c>
      <c r="I1237" s="353">
        <v>96000</v>
      </c>
      <c r="J1237" s="353">
        <v>96000</v>
      </c>
      <c r="N1237" s="83"/>
      <c r="O1237" s="103"/>
      <c r="P1237" s="103"/>
      <c r="Q1237" s="231"/>
    </row>
    <row r="1238" spans="2:17" ht="15">
      <c r="B1238" s="55" t="s">
        <v>18</v>
      </c>
      <c r="C1238" s="55"/>
      <c r="D1238" s="55"/>
      <c r="E1238" s="125" t="s">
        <v>154</v>
      </c>
      <c r="F1238" s="161">
        <v>126000</v>
      </c>
      <c r="G1238" s="169">
        <v>63000</v>
      </c>
      <c r="H1238" s="161">
        <f t="shared" si="34"/>
        <v>63000</v>
      </c>
      <c r="I1238" s="353">
        <v>126000</v>
      </c>
      <c r="J1238" s="353">
        <v>126000</v>
      </c>
      <c r="N1238" s="83"/>
      <c r="O1238" s="103"/>
      <c r="P1238" s="103"/>
      <c r="Q1238" s="231"/>
    </row>
    <row r="1239" spans="2:17" ht="15">
      <c r="B1239" s="55" t="s">
        <v>20</v>
      </c>
      <c r="C1239" s="55"/>
      <c r="D1239" s="55"/>
      <c r="E1239" s="125" t="s">
        <v>21</v>
      </c>
      <c r="F1239" s="161">
        <v>18000</v>
      </c>
      <c r="G1239" s="169">
        <v>18000</v>
      </c>
      <c r="H1239" s="161">
        <f t="shared" si="34"/>
        <v>6000</v>
      </c>
      <c r="I1239" s="353">
        <v>24000</v>
      </c>
      <c r="J1239" s="353">
        <v>24000</v>
      </c>
      <c r="N1239" s="83"/>
      <c r="O1239" s="103"/>
      <c r="P1239" s="103"/>
      <c r="Q1239" s="231"/>
    </row>
    <row r="1240" spans="2:17" ht="15">
      <c r="B1240" s="55" t="s">
        <v>155</v>
      </c>
      <c r="C1240" s="55"/>
      <c r="D1240" s="55"/>
      <c r="E1240" s="125" t="s">
        <v>31</v>
      </c>
      <c r="F1240" s="161">
        <v>77974.5</v>
      </c>
      <c r="G1240" s="169">
        <v>0</v>
      </c>
      <c r="H1240" s="161">
        <f t="shared" si="34"/>
        <v>94364</v>
      </c>
      <c r="I1240" s="353">
        <v>94364</v>
      </c>
      <c r="J1240" s="353">
        <v>99623</v>
      </c>
      <c r="N1240" s="83"/>
      <c r="O1240" s="103"/>
      <c r="P1240" s="103"/>
      <c r="Q1240" s="231"/>
    </row>
    <row r="1241" spans="2:17" ht="15">
      <c r="B1241" s="55" t="s">
        <v>32</v>
      </c>
      <c r="C1241" s="55"/>
      <c r="D1241" s="55"/>
      <c r="E1241" s="125" t="s">
        <v>33</v>
      </c>
      <c r="F1241" s="161">
        <v>15000</v>
      </c>
      <c r="G1241" s="169">
        <v>0</v>
      </c>
      <c r="H1241" s="161">
        <f t="shared" si="34"/>
        <v>20000</v>
      </c>
      <c r="I1241" s="353">
        <v>20000</v>
      </c>
      <c r="J1241" s="353">
        <v>20000</v>
      </c>
      <c r="N1241" s="83"/>
      <c r="O1241" s="103"/>
      <c r="P1241" s="103"/>
      <c r="Q1241" s="231"/>
    </row>
    <row r="1242" spans="2:17" ht="15">
      <c r="B1242" s="55" t="s">
        <v>156</v>
      </c>
      <c r="C1242" s="55"/>
      <c r="D1242" s="55"/>
      <c r="E1242" s="125" t="s">
        <v>228</v>
      </c>
      <c r="F1242" s="161">
        <v>77974.5</v>
      </c>
      <c r="G1242" s="169">
        <v>85031</v>
      </c>
      <c r="H1242" s="161">
        <f t="shared" si="34"/>
        <v>9333</v>
      </c>
      <c r="I1242" s="169">
        <v>94364</v>
      </c>
      <c r="J1242" s="169">
        <v>99623</v>
      </c>
      <c r="N1242" s="83"/>
      <c r="O1242" s="103"/>
      <c r="P1242" s="103"/>
      <c r="Q1242" s="231"/>
    </row>
    <row r="1243" spans="2:17" ht="15">
      <c r="B1243" s="55" t="s">
        <v>229</v>
      </c>
      <c r="C1243" s="55"/>
      <c r="D1243" s="55"/>
      <c r="E1243" s="125" t="s">
        <v>35</v>
      </c>
      <c r="F1243" s="161">
        <v>15000</v>
      </c>
      <c r="G1243" s="169">
        <v>0</v>
      </c>
      <c r="H1243" s="161">
        <f t="shared" si="34"/>
        <v>20000</v>
      </c>
      <c r="I1243" s="169">
        <v>20000</v>
      </c>
      <c r="J1243" s="169">
        <v>20000</v>
      </c>
      <c r="N1243" s="83"/>
      <c r="O1243" s="103"/>
      <c r="P1243" s="103"/>
      <c r="Q1243" s="231"/>
    </row>
    <row r="1244" spans="2:17" ht="15">
      <c r="B1244" s="55" t="s">
        <v>158</v>
      </c>
      <c r="C1244" s="55"/>
      <c r="D1244" s="55"/>
      <c r="E1244" s="125" t="s">
        <v>38</v>
      </c>
      <c r="F1244" s="161">
        <v>112386.6</v>
      </c>
      <c r="G1244" s="169">
        <v>64849.8</v>
      </c>
      <c r="H1244" s="161">
        <f t="shared" si="34"/>
        <v>71034.36</v>
      </c>
      <c r="I1244" s="169">
        <v>135884.16</v>
      </c>
      <c r="J1244" s="169">
        <v>143457.12</v>
      </c>
      <c r="N1244" s="83"/>
      <c r="O1244" s="103"/>
      <c r="P1244" s="103"/>
      <c r="Q1244" s="231"/>
    </row>
    <row r="1245" spans="2:17" ht="15">
      <c r="B1245" s="55" t="s">
        <v>39</v>
      </c>
      <c r="C1245" s="55"/>
      <c r="D1245" s="55"/>
      <c r="E1245" s="125" t="s">
        <v>40</v>
      </c>
      <c r="F1245" s="161">
        <v>3600</v>
      </c>
      <c r="G1245" s="169">
        <v>2200</v>
      </c>
      <c r="H1245" s="161">
        <f t="shared" si="34"/>
        <v>2600</v>
      </c>
      <c r="I1245" s="169">
        <v>4800</v>
      </c>
      <c r="J1245" s="169">
        <v>4800</v>
      </c>
      <c r="N1245" s="83"/>
      <c r="O1245" s="103"/>
      <c r="P1245" s="103"/>
      <c r="Q1245" s="231"/>
    </row>
    <row r="1246" spans="2:17" ht="15">
      <c r="B1246" s="55" t="s">
        <v>41</v>
      </c>
      <c r="C1246" s="55"/>
      <c r="D1246" s="55"/>
      <c r="E1246" s="125" t="s">
        <v>42</v>
      </c>
      <c r="F1246" s="161">
        <v>14048.39</v>
      </c>
      <c r="G1246" s="169">
        <v>8458.16</v>
      </c>
      <c r="H1246" s="161">
        <f t="shared" si="34"/>
        <v>14402.080000000002</v>
      </c>
      <c r="I1246" s="169">
        <v>22860.240000000002</v>
      </c>
      <c r="J1246" s="169">
        <v>26928.45</v>
      </c>
      <c r="N1246" s="83"/>
      <c r="O1246" s="103"/>
      <c r="P1246" s="103"/>
      <c r="Q1246" s="231"/>
    </row>
    <row r="1247" spans="2:17" ht="15">
      <c r="B1247" s="55" t="s">
        <v>43</v>
      </c>
      <c r="C1247" s="55"/>
      <c r="D1247" s="55"/>
      <c r="E1247" s="125" t="s">
        <v>44</v>
      </c>
      <c r="F1247" s="161">
        <v>3600</v>
      </c>
      <c r="G1247" s="169">
        <v>2164.52</v>
      </c>
      <c r="H1247" s="161">
        <f t="shared" si="34"/>
        <v>2635.48</v>
      </c>
      <c r="I1247" s="169">
        <v>4800</v>
      </c>
      <c r="J1247" s="169">
        <v>4800</v>
      </c>
      <c r="N1247" s="83"/>
      <c r="O1247" s="103"/>
      <c r="P1247" s="103"/>
      <c r="Q1247" s="231"/>
    </row>
    <row r="1248" spans="2:17" ht="15">
      <c r="B1248" s="55" t="s">
        <v>159</v>
      </c>
      <c r="C1248" s="55"/>
      <c r="D1248" s="55"/>
      <c r="E1248" s="56" t="s">
        <v>46</v>
      </c>
      <c r="F1248" s="161"/>
      <c r="G1248" s="169">
        <v>5000</v>
      </c>
      <c r="H1248" s="161">
        <f t="shared" si="34"/>
        <v>0</v>
      </c>
      <c r="I1248" s="169">
        <v>5000</v>
      </c>
      <c r="J1248" s="169"/>
      <c r="N1248" s="83"/>
      <c r="O1248" s="103"/>
      <c r="P1248" s="103"/>
      <c r="Q1248" s="231"/>
    </row>
    <row r="1249" spans="2:17" ht="15">
      <c r="B1249" s="55" t="s">
        <v>271</v>
      </c>
      <c r="C1249" s="55"/>
      <c r="D1249" s="55"/>
      <c r="E1249" s="125" t="s">
        <v>46</v>
      </c>
      <c r="F1249" s="161">
        <v>60000</v>
      </c>
      <c r="G1249" s="169"/>
      <c r="H1249" s="161">
        <f t="shared" si="34"/>
        <v>0</v>
      </c>
      <c r="I1249" s="169"/>
      <c r="J1249" s="169"/>
      <c r="N1249" s="83"/>
      <c r="O1249" s="103"/>
      <c r="P1249" s="103"/>
      <c r="Q1249" s="231"/>
    </row>
    <row r="1250" spans="2:17" ht="15">
      <c r="B1250" s="55" t="s">
        <v>161</v>
      </c>
      <c r="C1250" s="55"/>
      <c r="D1250" s="55"/>
      <c r="E1250" s="125" t="s">
        <v>46</v>
      </c>
      <c r="F1250" s="161">
        <v>21000</v>
      </c>
      <c r="G1250" s="169"/>
      <c r="H1250" s="161">
        <f t="shared" si="34"/>
        <v>0</v>
      </c>
      <c r="I1250" s="169"/>
      <c r="J1250" s="169"/>
      <c r="N1250" s="83"/>
      <c r="O1250" s="103"/>
      <c r="P1250" s="103"/>
      <c r="Q1250" s="231"/>
    </row>
    <row r="1251" spans="2:17" ht="15">
      <c r="B1251" s="55" t="s">
        <v>45</v>
      </c>
      <c r="C1251" s="55"/>
      <c r="D1251" s="55"/>
      <c r="E1251" s="125" t="s">
        <v>46</v>
      </c>
      <c r="F1251" s="161">
        <v>0</v>
      </c>
      <c r="G1251" s="169"/>
      <c r="H1251" s="161">
        <f t="shared" si="34"/>
        <v>10</v>
      </c>
      <c r="I1251" s="169">
        <v>10</v>
      </c>
      <c r="J1251" s="169">
        <v>10</v>
      </c>
      <c r="N1251" s="83"/>
      <c r="O1251" s="103"/>
      <c r="P1251" s="103"/>
      <c r="Q1251" s="231"/>
    </row>
    <row r="1252" spans="2:17" ht="15">
      <c r="B1252" s="55"/>
      <c r="C1252" s="55"/>
      <c r="D1252" s="55"/>
      <c r="E1252" s="341"/>
      <c r="F1252" s="161"/>
      <c r="G1252" s="169"/>
      <c r="H1252" s="161"/>
      <c r="I1252" s="169"/>
      <c r="J1252" s="169"/>
      <c r="N1252" s="83"/>
      <c r="O1252" s="103"/>
      <c r="P1252" s="103"/>
      <c r="Q1252" s="231"/>
    </row>
    <row r="1253" spans="2:17" ht="15">
      <c r="B1253" s="88" t="s">
        <v>162</v>
      </c>
      <c r="C1253" s="89"/>
      <c r="D1253" s="170"/>
      <c r="E1253" s="159"/>
      <c r="F1253" s="171">
        <f>SUM(F1254:F1262)</f>
        <v>0</v>
      </c>
      <c r="G1253" s="171">
        <f>SUM(G1254:G1262)</f>
        <v>11500</v>
      </c>
      <c r="H1253" s="171">
        <f>SUM(H1254:H1262)</f>
        <v>30300</v>
      </c>
      <c r="I1253" s="171">
        <f>SUM(I1254:I1262)</f>
        <v>41800</v>
      </c>
      <c r="J1253" s="171">
        <f>SUM(J1254:J1262)</f>
        <v>111800</v>
      </c>
      <c r="N1253" s="83"/>
      <c r="O1253" s="103"/>
      <c r="P1253" s="103"/>
      <c r="Q1253" s="231"/>
    </row>
    <row r="1254" spans="2:17" ht="15">
      <c r="B1254" s="55"/>
      <c r="C1254" s="55"/>
      <c r="D1254" s="55"/>
      <c r="E1254" s="176"/>
      <c r="F1254" s="200"/>
      <c r="G1254" s="200"/>
      <c r="H1254" s="200"/>
      <c r="I1254" s="169"/>
      <c r="J1254" s="169"/>
      <c r="N1254" s="83"/>
      <c r="O1254" s="103"/>
      <c r="P1254" s="103"/>
      <c r="Q1254" s="231"/>
    </row>
    <row r="1255" spans="2:17" ht="15">
      <c r="B1255" s="55" t="s">
        <v>50</v>
      </c>
      <c r="C1255" s="55"/>
      <c r="D1255" s="55"/>
      <c r="E1255" s="125" t="s">
        <v>51</v>
      </c>
      <c r="F1255" s="161"/>
      <c r="G1255" s="169">
        <v>2400</v>
      </c>
      <c r="H1255" s="161">
        <f t="shared" ref="H1255:H1262" si="35">SUM(I1255-G1255)</f>
        <v>2600</v>
      </c>
      <c r="I1255" s="169">
        <v>5000</v>
      </c>
      <c r="J1255" s="169">
        <v>40000</v>
      </c>
      <c r="N1255" s="83"/>
      <c r="O1255" s="103"/>
      <c r="P1255" s="103"/>
      <c r="Q1255" s="231"/>
    </row>
    <row r="1256" spans="2:17" ht="15">
      <c r="B1256" s="55" t="s">
        <v>52</v>
      </c>
      <c r="C1256" s="55"/>
      <c r="D1256" s="55"/>
      <c r="E1256" s="125" t="s">
        <v>53</v>
      </c>
      <c r="F1256" s="161"/>
      <c r="G1256" s="169">
        <v>0</v>
      </c>
      <c r="H1256" s="161">
        <f t="shared" si="35"/>
        <v>5000</v>
      </c>
      <c r="I1256" s="169">
        <v>5000</v>
      </c>
      <c r="J1256" s="169">
        <v>25000</v>
      </c>
      <c r="N1256" s="83"/>
      <c r="O1256" s="103"/>
      <c r="P1256" s="103"/>
      <c r="Q1256" s="231"/>
    </row>
    <row r="1257" spans="2:17" ht="15">
      <c r="B1257" s="55" t="s">
        <v>54</v>
      </c>
      <c r="C1257" s="55"/>
      <c r="D1257" s="55"/>
      <c r="E1257" s="125" t="s">
        <v>55</v>
      </c>
      <c r="F1257" s="161"/>
      <c r="G1257" s="169">
        <v>2500</v>
      </c>
      <c r="H1257" s="161">
        <f t="shared" si="35"/>
        <v>2500</v>
      </c>
      <c r="I1257" s="169">
        <v>5000</v>
      </c>
      <c r="J1257" s="169">
        <v>25000</v>
      </c>
      <c r="N1257" s="83"/>
      <c r="O1257" s="103"/>
      <c r="P1257" s="103"/>
      <c r="Q1257" s="231"/>
    </row>
    <row r="1258" spans="2:17" ht="15">
      <c r="B1258" s="55" t="s">
        <v>279</v>
      </c>
      <c r="C1258" s="55"/>
      <c r="D1258" s="55"/>
      <c r="E1258" s="125" t="s">
        <v>61</v>
      </c>
      <c r="F1258" s="161"/>
      <c r="G1258" s="169">
        <v>0</v>
      </c>
      <c r="H1258" s="161">
        <f t="shared" si="35"/>
        <v>5000</v>
      </c>
      <c r="I1258" s="169">
        <v>5000</v>
      </c>
      <c r="J1258" s="169">
        <v>5000</v>
      </c>
      <c r="N1258" s="83"/>
      <c r="O1258" s="103"/>
      <c r="P1258" s="103"/>
      <c r="Q1258" s="231"/>
    </row>
    <row r="1259" spans="2:17" ht="15">
      <c r="B1259" s="55" t="s">
        <v>163</v>
      </c>
      <c r="C1259" s="55"/>
      <c r="D1259" s="55"/>
      <c r="E1259" s="125" t="s">
        <v>65</v>
      </c>
      <c r="F1259" s="161"/>
      <c r="G1259" s="169">
        <v>6600</v>
      </c>
      <c r="H1259" s="161">
        <f t="shared" si="35"/>
        <v>10200</v>
      </c>
      <c r="I1259" s="169">
        <v>16800</v>
      </c>
      <c r="J1259" s="169">
        <v>16800</v>
      </c>
      <c r="N1259" s="83"/>
      <c r="O1259" s="103"/>
      <c r="P1259" s="103"/>
      <c r="Q1259" s="231"/>
    </row>
    <row r="1260" spans="2:17" ht="15" hidden="1">
      <c r="B1260" s="55" t="s">
        <v>72</v>
      </c>
      <c r="C1260" s="55"/>
      <c r="D1260" s="55"/>
      <c r="E1260" s="125" t="s">
        <v>73</v>
      </c>
      <c r="F1260" s="161"/>
      <c r="G1260" s="169"/>
      <c r="H1260" s="161">
        <f t="shared" si="35"/>
        <v>0</v>
      </c>
      <c r="I1260" s="169"/>
      <c r="J1260" s="169"/>
      <c r="N1260" s="83"/>
      <c r="O1260" s="103"/>
      <c r="P1260" s="103"/>
      <c r="Q1260" s="231"/>
    </row>
    <row r="1261" spans="2:17" ht="15">
      <c r="B1261" s="55" t="s">
        <v>87</v>
      </c>
      <c r="C1261" s="55"/>
      <c r="D1261" s="55"/>
      <c r="E1261" s="125" t="s">
        <v>88</v>
      </c>
      <c r="F1261" s="161"/>
      <c r="G1261" s="169">
        <v>0</v>
      </c>
      <c r="H1261" s="161">
        <f t="shared" si="35"/>
        <v>5000</v>
      </c>
      <c r="I1261" s="169">
        <v>5000</v>
      </c>
      <c r="J1261" s="169"/>
      <c r="N1261" s="83"/>
      <c r="O1261" s="103"/>
      <c r="P1261" s="103"/>
      <c r="Q1261" s="231"/>
    </row>
    <row r="1262" spans="2:17" ht="15">
      <c r="B1262" s="55"/>
      <c r="C1262" s="55"/>
      <c r="D1262" s="77"/>
      <c r="E1262" s="354"/>
      <c r="F1262" s="200"/>
      <c r="G1262" s="200"/>
      <c r="H1262" s="161">
        <f t="shared" si="35"/>
        <v>0</v>
      </c>
      <c r="I1262" s="173"/>
      <c r="J1262" s="173"/>
      <c r="N1262" s="83"/>
      <c r="O1262" s="103"/>
      <c r="P1262" s="103"/>
      <c r="Q1262" s="231"/>
    </row>
    <row r="1263" spans="2:17" ht="15">
      <c r="B1263" s="141" t="s">
        <v>194</v>
      </c>
      <c r="C1263" s="74"/>
      <c r="D1263" s="100"/>
      <c r="E1263" s="174" t="s">
        <v>240</v>
      </c>
      <c r="F1263" s="350">
        <f>SUM(F1264:F1269)</f>
        <v>0</v>
      </c>
      <c r="G1263" s="350">
        <f t="shared" ref="G1263:J1263" si="36">SUM(G1264:G1269)</f>
        <v>5437</v>
      </c>
      <c r="H1263" s="350">
        <f t="shared" si="36"/>
        <v>53563</v>
      </c>
      <c r="I1263" s="350">
        <f t="shared" si="36"/>
        <v>59000</v>
      </c>
      <c r="J1263" s="350">
        <f t="shared" si="36"/>
        <v>48000</v>
      </c>
      <c r="N1263" s="83"/>
      <c r="O1263" s="103"/>
      <c r="P1263" s="103"/>
      <c r="Q1263" s="231"/>
    </row>
    <row r="1264" spans="2:17" ht="15">
      <c r="B1264" s="55"/>
      <c r="C1264" s="55"/>
      <c r="D1264" s="177"/>
      <c r="E1264" s="342"/>
      <c r="F1264" s="350"/>
      <c r="G1264" s="350"/>
      <c r="H1264" s="161"/>
      <c r="I1264" s="350"/>
      <c r="J1264" s="350"/>
      <c r="N1264" s="83"/>
      <c r="O1264" s="103"/>
      <c r="P1264" s="103"/>
      <c r="Q1264" s="231"/>
    </row>
    <row r="1265" spans="2:17" ht="15">
      <c r="B1265" s="55" t="s">
        <v>195</v>
      </c>
      <c r="C1265" s="55"/>
      <c r="D1265" s="177"/>
      <c r="E1265" s="79" t="s">
        <v>196</v>
      </c>
      <c r="F1265" s="350"/>
      <c r="G1265" s="350"/>
      <c r="H1265" s="161"/>
      <c r="I1265" s="350"/>
      <c r="J1265" s="173">
        <v>30000</v>
      </c>
      <c r="N1265" s="83"/>
      <c r="O1265" s="103"/>
      <c r="P1265" s="103"/>
      <c r="Q1265" s="231"/>
    </row>
    <row r="1266" spans="2:17" ht="15">
      <c r="B1266" s="55" t="s">
        <v>252</v>
      </c>
      <c r="C1266" s="55"/>
      <c r="D1266" s="177"/>
      <c r="E1266" s="79" t="s">
        <v>200</v>
      </c>
      <c r="F1266" s="350"/>
      <c r="G1266" s="350"/>
      <c r="H1266" s="161"/>
      <c r="I1266" s="350"/>
      <c r="J1266" s="173">
        <v>10000</v>
      </c>
      <c r="N1266" s="83"/>
      <c r="O1266" s="103"/>
      <c r="P1266" s="103"/>
      <c r="Q1266" s="231"/>
    </row>
    <row r="1267" spans="2:17" ht="15">
      <c r="B1267" s="55" t="s">
        <v>242</v>
      </c>
      <c r="C1267" s="55"/>
      <c r="D1267" s="177"/>
      <c r="E1267" s="79" t="s">
        <v>200</v>
      </c>
      <c r="F1267" s="350"/>
      <c r="G1267" s="173">
        <v>0</v>
      </c>
      <c r="H1267" s="161">
        <f>SUM(I1267-G1267)</f>
        <v>45000</v>
      </c>
      <c r="I1267" s="173">
        <v>45000</v>
      </c>
      <c r="J1267" s="350"/>
      <c r="N1267" s="83"/>
      <c r="O1267" s="103"/>
      <c r="P1267" s="103"/>
      <c r="Q1267" s="231"/>
    </row>
    <row r="1268" spans="2:17" ht="15">
      <c r="B1268" s="55" t="s">
        <v>216</v>
      </c>
      <c r="C1268" s="55"/>
      <c r="D1268" s="177"/>
      <c r="E1268" s="79" t="s">
        <v>196</v>
      </c>
      <c r="F1268" s="350"/>
      <c r="G1268" s="173">
        <v>0</v>
      </c>
      <c r="H1268" s="161">
        <f>SUM(I1268-G1268)</f>
        <v>6000</v>
      </c>
      <c r="I1268" s="173">
        <v>6000</v>
      </c>
      <c r="J1268" s="350"/>
      <c r="N1268" s="83"/>
      <c r="O1268" s="103"/>
      <c r="P1268" s="103"/>
      <c r="Q1268" s="231"/>
    </row>
    <row r="1269" spans="2:17" ht="15">
      <c r="B1269" s="55" t="s">
        <v>204</v>
      </c>
      <c r="C1269" s="55"/>
      <c r="D1269" s="177"/>
      <c r="E1269" s="79" t="s">
        <v>196</v>
      </c>
      <c r="F1269" s="350"/>
      <c r="G1269" s="173">
        <v>5437</v>
      </c>
      <c r="H1269" s="161">
        <f>SUM(I1269-G1269)</f>
        <v>2563</v>
      </c>
      <c r="I1269" s="173">
        <v>8000</v>
      </c>
      <c r="J1269" s="173">
        <v>8000</v>
      </c>
      <c r="N1269" s="83"/>
      <c r="O1269" s="103"/>
      <c r="P1269" s="103"/>
      <c r="Q1269" s="231"/>
    </row>
    <row r="1270" spans="2:17" ht="18" customHeight="1">
      <c r="B1270" s="88"/>
      <c r="C1270" s="89"/>
      <c r="D1270" s="180" t="s">
        <v>220</v>
      </c>
      <c r="E1270" s="178"/>
      <c r="F1270" s="178">
        <f>SUM(F1234+F1253+F1263)</f>
        <v>1552708.49</v>
      </c>
      <c r="G1270" s="178">
        <f>SUM(G1234+G1253+G1263)</f>
        <v>848721.29</v>
      </c>
      <c r="H1270" s="178">
        <f>SUM(H1234+H1253+H1263)</f>
        <v>1032529.11</v>
      </c>
      <c r="I1270" s="178">
        <f>SUM(I1234+I1253+I1263)</f>
        <v>1881250.4</v>
      </c>
      <c r="J1270" s="178">
        <f>SUM(J1234+J1253+J1263)</f>
        <v>2020517.57</v>
      </c>
      <c r="N1270" s="83"/>
      <c r="O1270" s="103"/>
      <c r="P1270" s="103"/>
      <c r="Q1270" s="231"/>
    </row>
    <row r="1271" spans="2:17" ht="15">
      <c r="B1271" s="74"/>
      <c r="C1271" s="74"/>
      <c r="D1271" s="100"/>
      <c r="E1271" s="355"/>
      <c r="F1271" s="355"/>
      <c r="G1271" s="356"/>
      <c r="H1271" s="355"/>
      <c r="I1271" s="102"/>
      <c r="J1271" s="105"/>
      <c r="N1271" s="83"/>
      <c r="O1271" s="103"/>
      <c r="P1271" s="103"/>
      <c r="Q1271" s="231"/>
    </row>
    <row r="1272" spans="2:17" ht="15">
      <c r="B1272" s="74"/>
      <c r="C1272" s="74"/>
      <c r="D1272" s="74" t="s">
        <v>221</v>
      </c>
      <c r="E1272" s="104"/>
      <c r="F1272" s="104" t="s">
        <v>222</v>
      </c>
      <c r="G1272" s="102"/>
      <c r="H1272" s="104" t="s">
        <v>223</v>
      </c>
      <c r="I1272" s="105"/>
      <c r="J1272" s="102"/>
      <c r="N1272" s="83"/>
      <c r="O1272" s="103"/>
      <c r="P1272" s="103"/>
      <c r="Q1272" s="231"/>
    </row>
    <row r="1273" spans="2:17" ht="15">
      <c r="B1273" s="74"/>
      <c r="C1273" s="74"/>
      <c r="D1273" s="74"/>
      <c r="E1273" s="104"/>
      <c r="F1273" s="104"/>
      <c r="G1273" s="102"/>
      <c r="H1273" s="104"/>
      <c r="I1273" s="105"/>
      <c r="J1273" s="102"/>
      <c r="N1273" s="83"/>
      <c r="O1273" s="103"/>
      <c r="P1273" s="103"/>
      <c r="Q1273" s="231"/>
    </row>
    <row r="1274" spans="2:17" ht="15">
      <c r="B1274" s="74"/>
      <c r="C1274" s="74"/>
      <c r="D1274" s="74"/>
      <c r="E1274" s="104"/>
      <c r="F1274" s="104"/>
      <c r="G1274" s="105"/>
      <c r="H1274" s="104"/>
      <c r="I1274" s="105"/>
      <c r="J1274" s="105"/>
      <c r="N1274" s="83"/>
      <c r="O1274" s="103"/>
      <c r="P1274" s="103"/>
      <c r="Q1274" s="231"/>
    </row>
    <row r="1275" spans="2:17" ht="15">
      <c r="B1275" s="74"/>
      <c r="C1275" s="74"/>
      <c r="D1275" s="35" t="s">
        <v>580</v>
      </c>
      <c r="E1275" s="107"/>
      <c r="F1275" s="107" t="s">
        <v>563</v>
      </c>
      <c r="G1275" s="149"/>
      <c r="H1275" s="108" t="s">
        <v>574</v>
      </c>
      <c r="I1275" s="315"/>
      <c r="J1275" s="315"/>
      <c r="N1275" s="83"/>
      <c r="O1275" s="103"/>
      <c r="P1275" s="103"/>
      <c r="Q1275" s="231"/>
    </row>
    <row r="1276" spans="2:17" ht="15">
      <c r="B1276" s="357"/>
      <c r="D1276" s="100" t="s">
        <v>344</v>
      </c>
      <c r="E1276" s="34"/>
      <c r="F1276" s="34" t="s">
        <v>245</v>
      </c>
      <c r="G1276" s="109"/>
      <c r="H1276" s="109" t="s">
        <v>226</v>
      </c>
      <c r="I1276" s="34"/>
      <c r="J1276" s="34"/>
      <c r="N1276" s="83"/>
      <c r="O1276" s="103"/>
      <c r="P1276" s="103"/>
      <c r="Q1276" s="231"/>
    </row>
    <row r="1277" spans="2:17" ht="15">
      <c r="B1277" s="357"/>
      <c r="D1277" s="100"/>
      <c r="E1277" s="34"/>
      <c r="F1277" s="34"/>
      <c r="G1277" s="109"/>
      <c r="H1277" s="109"/>
      <c r="I1277" s="34"/>
      <c r="J1277" s="34"/>
      <c r="N1277" s="83"/>
      <c r="O1277" s="103"/>
      <c r="P1277" s="103"/>
      <c r="Q1277" s="231"/>
    </row>
    <row r="1278" spans="2:17" ht="15">
      <c r="B1278" s="357"/>
      <c r="D1278" s="100"/>
      <c r="E1278" s="34"/>
      <c r="F1278" s="34"/>
      <c r="G1278" s="109"/>
      <c r="H1278" s="109"/>
      <c r="I1278" s="34"/>
      <c r="J1278" s="34"/>
      <c r="N1278" s="83"/>
      <c r="O1278" s="103"/>
      <c r="P1278" s="103"/>
      <c r="Q1278" s="231"/>
    </row>
    <row r="1279" spans="2:17" ht="15">
      <c r="B1279" s="357"/>
      <c r="D1279" s="100"/>
      <c r="E1279" s="34"/>
      <c r="F1279" s="34"/>
      <c r="G1279" s="109"/>
      <c r="H1279" s="109"/>
      <c r="I1279" s="34"/>
      <c r="J1279" s="34"/>
      <c r="N1279" s="83"/>
      <c r="O1279" s="103"/>
      <c r="P1279" s="103"/>
      <c r="Q1279" s="231"/>
    </row>
    <row r="1280" spans="2:17" ht="15">
      <c r="B1280" s="357"/>
      <c r="D1280" s="100"/>
      <c r="E1280" s="34"/>
      <c r="F1280" s="34"/>
      <c r="G1280" s="109"/>
      <c r="H1280" s="109"/>
      <c r="I1280" s="34"/>
      <c r="J1280" s="34"/>
      <c r="N1280" s="83"/>
      <c r="O1280" s="103"/>
      <c r="P1280" s="103"/>
      <c r="Q1280" s="231"/>
    </row>
    <row r="1281" spans="1:17" ht="15">
      <c r="B1281" s="357"/>
      <c r="D1281" s="100"/>
      <c r="E1281" s="34"/>
      <c r="F1281" s="34"/>
      <c r="G1281" s="109"/>
      <c r="H1281" s="109"/>
      <c r="I1281" s="34"/>
      <c r="J1281" s="34"/>
      <c r="N1281" s="83"/>
      <c r="O1281" s="103"/>
      <c r="P1281" s="103"/>
      <c r="Q1281" s="231"/>
    </row>
    <row r="1282" spans="1:17" ht="15">
      <c r="B1282" s="357"/>
      <c r="D1282" s="100"/>
      <c r="E1282" s="34"/>
      <c r="F1282" s="34"/>
      <c r="G1282" s="109"/>
      <c r="H1282" s="109"/>
      <c r="I1282" s="34"/>
      <c r="J1282" s="34"/>
      <c r="N1282" s="83"/>
      <c r="O1282" s="103"/>
      <c r="P1282" s="103"/>
      <c r="Q1282" s="231"/>
    </row>
    <row r="1283" spans="1:17" ht="15">
      <c r="B1283" s="357"/>
      <c r="D1283" s="100"/>
      <c r="E1283" s="34"/>
      <c r="F1283" s="34"/>
      <c r="G1283" s="109"/>
      <c r="H1283" s="109"/>
      <c r="I1283" s="34"/>
      <c r="J1283" s="34"/>
      <c r="N1283" s="83"/>
      <c r="O1283" s="103"/>
      <c r="P1283" s="103"/>
      <c r="Q1283" s="231"/>
    </row>
    <row r="1284" spans="1:17" ht="15">
      <c r="B1284" s="357"/>
      <c r="D1284" s="100"/>
      <c r="E1284" s="34"/>
      <c r="F1284" s="34"/>
      <c r="G1284" s="109"/>
      <c r="H1284" s="109"/>
      <c r="I1284" s="34"/>
      <c r="J1284" s="34"/>
      <c r="N1284" s="83"/>
      <c r="O1284" s="103"/>
      <c r="P1284" s="103"/>
      <c r="Q1284" s="231"/>
    </row>
    <row r="1285" spans="1:17" ht="15">
      <c r="B1285" s="357"/>
      <c r="D1285" s="100"/>
      <c r="E1285" s="34"/>
      <c r="F1285" s="34"/>
      <c r="G1285" s="109"/>
      <c r="H1285" s="109"/>
      <c r="I1285" s="34"/>
      <c r="J1285" s="34"/>
      <c r="N1285" s="83"/>
      <c r="O1285" s="103"/>
      <c r="P1285" s="103"/>
      <c r="Q1285" s="231"/>
    </row>
    <row r="1286" spans="1:17" ht="15">
      <c r="B1286" s="357"/>
      <c r="D1286" s="100"/>
      <c r="E1286" s="34"/>
      <c r="F1286" s="34"/>
      <c r="G1286" s="109"/>
      <c r="H1286" s="109"/>
      <c r="I1286" s="34"/>
      <c r="J1286" s="28">
        <v>20</v>
      </c>
      <c r="N1286" s="83"/>
      <c r="O1286" s="103"/>
      <c r="P1286" s="103"/>
      <c r="Q1286" s="231"/>
    </row>
    <row r="1287" spans="1:17" ht="15">
      <c r="A1287" s="536" t="s">
        <v>143</v>
      </c>
      <c r="B1287" s="536"/>
      <c r="C1287" s="536"/>
      <c r="D1287" s="536"/>
      <c r="E1287" s="536"/>
      <c r="F1287" s="536"/>
      <c r="G1287" s="536"/>
      <c r="H1287" s="536"/>
      <c r="I1287" s="536"/>
      <c r="J1287" s="536"/>
      <c r="N1287" s="83"/>
      <c r="O1287" s="103"/>
      <c r="P1287" s="103"/>
      <c r="Q1287" s="231"/>
    </row>
    <row r="1288" spans="1:17" ht="12" customHeight="1">
      <c r="A1288" s="152"/>
      <c r="B1288" s="33"/>
      <c r="C1288" s="33"/>
      <c r="D1288" s="33"/>
      <c r="E1288" s="212"/>
      <c r="F1288" s="212"/>
      <c r="G1288" s="212"/>
      <c r="H1288" s="212"/>
      <c r="I1288" s="212"/>
      <c r="J1288" s="212"/>
      <c r="N1288" s="83"/>
      <c r="O1288" s="103"/>
      <c r="P1288" s="103"/>
      <c r="Q1288" s="231"/>
    </row>
    <row r="1289" spans="1:17" ht="15">
      <c r="A1289" s="32" t="s">
        <v>345</v>
      </c>
      <c r="B1289" s="33"/>
      <c r="C1289" s="33"/>
      <c r="D1289" s="33"/>
      <c r="E1289" s="34"/>
      <c r="F1289" s="34"/>
      <c r="G1289" s="34"/>
      <c r="H1289" s="34"/>
      <c r="I1289" s="34"/>
      <c r="J1289" s="109"/>
      <c r="N1289" s="83"/>
      <c r="O1289" s="103"/>
      <c r="P1289" s="103"/>
      <c r="Q1289" s="231"/>
    </row>
    <row r="1290" spans="1:17" ht="15" customHeight="1">
      <c r="A1290" s="32"/>
      <c r="B1290" s="33"/>
      <c r="C1290" s="33"/>
      <c r="D1290" s="33"/>
      <c r="E1290" s="34"/>
      <c r="F1290" s="34"/>
      <c r="G1290" s="34"/>
      <c r="H1290" s="34"/>
      <c r="I1290" s="34"/>
      <c r="J1290" s="109"/>
      <c r="N1290" s="83"/>
      <c r="O1290" s="103"/>
      <c r="P1290" s="103"/>
      <c r="Q1290" s="231"/>
    </row>
    <row r="1291" spans="1:17" ht="15" customHeight="1">
      <c r="B1291" s="551" t="s">
        <v>145</v>
      </c>
      <c r="C1291" s="552"/>
      <c r="D1291" s="553"/>
      <c r="E1291" s="557" t="s">
        <v>146</v>
      </c>
      <c r="F1291" s="559" t="s">
        <v>147</v>
      </c>
      <c r="G1291" s="561" t="s">
        <v>148</v>
      </c>
      <c r="H1291" s="562"/>
      <c r="I1291" s="563"/>
      <c r="J1291" s="559" t="s">
        <v>149</v>
      </c>
      <c r="N1291" s="83"/>
      <c r="O1291" s="103"/>
      <c r="P1291" s="103"/>
      <c r="Q1291" s="231"/>
    </row>
    <row r="1292" spans="1:17" ht="33.75" customHeight="1">
      <c r="B1292" s="554"/>
      <c r="C1292" s="555"/>
      <c r="D1292" s="556"/>
      <c r="E1292" s="558"/>
      <c r="F1292" s="560"/>
      <c r="G1292" s="116" t="s">
        <v>150</v>
      </c>
      <c r="H1292" s="116" t="s">
        <v>151</v>
      </c>
      <c r="I1292" s="117" t="s">
        <v>7</v>
      </c>
      <c r="J1292" s="560"/>
      <c r="N1292" s="83"/>
      <c r="O1292" s="103"/>
      <c r="P1292" s="103"/>
      <c r="Q1292" s="231"/>
    </row>
    <row r="1293" spans="1:17" ht="9.75" customHeight="1">
      <c r="B1293" s="153"/>
      <c r="C1293" s="154"/>
      <c r="D1293" s="155"/>
      <c r="E1293" s="213"/>
      <c r="F1293" s="214"/>
      <c r="G1293" s="215"/>
      <c r="H1293" s="214"/>
      <c r="I1293" s="215"/>
      <c r="J1293" s="216"/>
      <c r="N1293" s="83"/>
      <c r="O1293" s="103"/>
      <c r="P1293" s="103"/>
      <c r="Q1293" s="231"/>
    </row>
    <row r="1294" spans="1:17" ht="12.75" customHeight="1">
      <c r="B1294" s="45" t="s">
        <v>152</v>
      </c>
      <c r="C1294" s="46"/>
      <c r="D1294" s="47"/>
      <c r="E1294" s="142" t="s">
        <v>346</v>
      </c>
      <c r="F1294" s="219">
        <f>SUM(F1295:F1311)</f>
        <v>2219522.5599999996</v>
      </c>
      <c r="G1294" s="219">
        <f>SUM(G1295:G1311)</f>
        <v>1011031.37</v>
      </c>
      <c r="H1294" s="219">
        <f>SUM(H1295:H1311)</f>
        <v>1253699.9099999999</v>
      </c>
      <c r="I1294" s="219">
        <f>SUM(I1295:I1311)</f>
        <v>2264731.2800000003</v>
      </c>
      <c r="J1294" s="220">
        <f>SUM(J1295:J1311)</f>
        <v>2520600.3000000003</v>
      </c>
      <c r="N1294" s="83"/>
      <c r="O1294" s="103"/>
      <c r="P1294" s="103"/>
      <c r="Q1294" s="231"/>
    </row>
    <row r="1295" spans="1:17" ht="15" customHeight="1">
      <c r="B1295" s="55" t="s">
        <v>14</v>
      </c>
      <c r="C1295" s="55"/>
      <c r="D1295" s="55"/>
      <c r="E1295" s="56" t="s">
        <v>15</v>
      </c>
      <c r="F1295" s="57">
        <v>1341674.1599999999</v>
      </c>
      <c r="G1295" s="58">
        <v>653606</v>
      </c>
      <c r="H1295" s="57">
        <f>SUM(I1295-G1295)</f>
        <v>809446</v>
      </c>
      <c r="I1295" s="243">
        <v>1463052</v>
      </c>
      <c r="J1295" s="243">
        <v>1667160</v>
      </c>
      <c r="N1295" s="83"/>
      <c r="O1295" s="103"/>
      <c r="P1295" s="103"/>
      <c r="Q1295" s="231"/>
    </row>
    <row r="1296" spans="1:17" ht="15">
      <c r="B1296" s="55" t="s">
        <v>16</v>
      </c>
      <c r="C1296" s="55"/>
      <c r="D1296" s="55"/>
      <c r="E1296" s="56" t="s">
        <v>17</v>
      </c>
      <c r="F1296" s="57">
        <v>120000</v>
      </c>
      <c r="G1296" s="58">
        <v>50000</v>
      </c>
      <c r="H1296" s="57">
        <f t="shared" ref="H1296:H1310" si="37">SUM(I1296-G1296)</f>
        <v>70000</v>
      </c>
      <c r="I1296" s="243">
        <v>120000</v>
      </c>
      <c r="J1296" s="243">
        <v>120000</v>
      </c>
      <c r="N1296" s="83"/>
      <c r="O1296" s="103"/>
      <c r="P1296" s="103"/>
      <c r="Q1296" s="231"/>
    </row>
    <row r="1297" spans="2:17" ht="15">
      <c r="B1297" s="55" t="s">
        <v>18</v>
      </c>
      <c r="C1297" s="55"/>
      <c r="D1297" s="55"/>
      <c r="E1297" s="56" t="s">
        <v>154</v>
      </c>
      <c r="F1297" s="57">
        <v>126000</v>
      </c>
      <c r="G1297" s="58">
        <v>63000</v>
      </c>
      <c r="H1297" s="57">
        <f t="shared" si="37"/>
        <v>63000</v>
      </c>
      <c r="I1297" s="243">
        <v>126000</v>
      </c>
      <c r="J1297" s="243">
        <v>126000</v>
      </c>
      <c r="N1297" s="83"/>
      <c r="O1297" s="103"/>
      <c r="P1297" s="103"/>
      <c r="Q1297" s="231"/>
    </row>
    <row r="1298" spans="2:17" ht="15">
      <c r="B1298" s="55" t="s">
        <v>20</v>
      </c>
      <c r="C1298" s="55"/>
      <c r="D1298" s="55"/>
      <c r="E1298" s="56" t="s">
        <v>21</v>
      </c>
      <c r="F1298" s="57">
        <v>30000</v>
      </c>
      <c r="G1298" s="58">
        <v>30000</v>
      </c>
      <c r="H1298" s="57">
        <f t="shared" si="37"/>
        <v>0</v>
      </c>
      <c r="I1298" s="243">
        <v>30000</v>
      </c>
      <c r="J1298" s="243">
        <v>30000</v>
      </c>
      <c r="N1298" s="83"/>
      <c r="O1298" s="103"/>
      <c r="P1298" s="103"/>
      <c r="Q1298" s="231"/>
    </row>
    <row r="1299" spans="2:17" ht="15">
      <c r="B1299" s="55" t="s">
        <v>155</v>
      </c>
      <c r="C1299" s="55"/>
      <c r="D1299" s="55"/>
      <c r="E1299" s="79" t="s">
        <v>31</v>
      </c>
      <c r="F1299" s="57">
        <v>111917</v>
      </c>
      <c r="G1299" s="58">
        <v>0</v>
      </c>
      <c r="H1299" s="57">
        <f t="shared" si="37"/>
        <v>121921</v>
      </c>
      <c r="I1299" s="243">
        <v>121921</v>
      </c>
      <c r="J1299" s="243">
        <v>138930</v>
      </c>
      <c r="N1299" s="83"/>
      <c r="O1299" s="103"/>
      <c r="P1299" s="103"/>
      <c r="Q1299" s="231"/>
    </row>
    <row r="1300" spans="2:17" ht="15">
      <c r="B1300" s="55" t="s">
        <v>32</v>
      </c>
      <c r="C1300" s="55"/>
      <c r="D1300" s="55"/>
      <c r="E1300" s="79" t="s">
        <v>33</v>
      </c>
      <c r="F1300" s="57">
        <v>25000</v>
      </c>
      <c r="G1300" s="58">
        <v>0</v>
      </c>
      <c r="H1300" s="57">
        <f t="shared" si="37"/>
        <v>25000</v>
      </c>
      <c r="I1300" s="243">
        <v>25000</v>
      </c>
      <c r="J1300" s="243">
        <v>25000</v>
      </c>
      <c r="N1300" s="83"/>
      <c r="O1300" s="103"/>
      <c r="P1300" s="103"/>
      <c r="Q1300" s="231"/>
    </row>
    <row r="1301" spans="2:17" ht="15">
      <c r="B1301" s="55" t="s">
        <v>156</v>
      </c>
      <c r="C1301" s="55"/>
      <c r="D1301" s="55"/>
      <c r="E1301" s="79" t="s">
        <v>35</v>
      </c>
      <c r="F1301" s="57">
        <v>111802.5</v>
      </c>
      <c r="G1301" s="58">
        <v>105915</v>
      </c>
      <c r="H1301" s="57">
        <f t="shared" si="37"/>
        <v>16006</v>
      </c>
      <c r="I1301" s="243">
        <v>121921</v>
      </c>
      <c r="J1301" s="243">
        <v>138930</v>
      </c>
      <c r="N1301" s="83"/>
      <c r="O1301" s="103"/>
      <c r="P1301" s="103"/>
      <c r="Q1301" s="231"/>
    </row>
    <row r="1302" spans="2:17" ht="15">
      <c r="B1302" s="55" t="s">
        <v>229</v>
      </c>
      <c r="C1302" s="55"/>
      <c r="D1302" s="55"/>
      <c r="E1302" s="79" t="s">
        <v>35</v>
      </c>
      <c r="F1302" s="57">
        <v>25000</v>
      </c>
      <c r="G1302" s="58">
        <v>0</v>
      </c>
      <c r="H1302" s="57">
        <f t="shared" si="37"/>
        <v>25000</v>
      </c>
      <c r="I1302" s="243">
        <v>25000</v>
      </c>
      <c r="J1302" s="243">
        <v>25000</v>
      </c>
      <c r="N1302" s="83"/>
      <c r="O1302" s="103"/>
      <c r="P1302" s="103"/>
      <c r="Q1302" s="231"/>
    </row>
    <row r="1303" spans="2:17" ht="15">
      <c r="B1303" s="55" t="s">
        <v>158</v>
      </c>
      <c r="C1303" s="55"/>
      <c r="D1303" s="55"/>
      <c r="E1303" s="79" t="s">
        <v>38</v>
      </c>
      <c r="F1303" s="57">
        <v>161003.37</v>
      </c>
      <c r="G1303" s="58">
        <v>78432.72</v>
      </c>
      <c r="H1303" s="57">
        <f t="shared" si="37"/>
        <v>97133.51999999999</v>
      </c>
      <c r="I1303" s="243">
        <v>175566.24</v>
      </c>
      <c r="J1303" s="243">
        <v>200059.2</v>
      </c>
      <c r="N1303" s="83"/>
      <c r="O1303" s="103"/>
      <c r="P1303" s="103"/>
      <c r="Q1303" s="231"/>
    </row>
    <row r="1304" spans="2:17" ht="15">
      <c r="B1304" s="55" t="s">
        <v>39</v>
      </c>
      <c r="C1304" s="55"/>
      <c r="D1304" s="55"/>
      <c r="E1304" s="79" t="s">
        <v>40</v>
      </c>
      <c r="F1304" s="57">
        <v>6000</v>
      </c>
      <c r="G1304" s="58">
        <v>2500</v>
      </c>
      <c r="H1304" s="57">
        <f t="shared" si="37"/>
        <v>3500</v>
      </c>
      <c r="I1304" s="58">
        <v>6000</v>
      </c>
      <c r="J1304" s="58">
        <v>6000</v>
      </c>
      <c r="N1304" s="83"/>
      <c r="O1304" s="103"/>
      <c r="P1304" s="103"/>
      <c r="Q1304" s="231"/>
    </row>
    <row r="1305" spans="2:17" ht="15">
      <c r="B1305" s="55" t="s">
        <v>41</v>
      </c>
      <c r="C1305" s="55"/>
      <c r="D1305" s="55"/>
      <c r="E1305" s="79" t="s">
        <v>42</v>
      </c>
      <c r="F1305" s="57">
        <v>20125.53</v>
      </c>
      <c r="G1305" s="58">
        <v>10077.65</v>
      </c>
      <c r="H1305" s="57">
        <f t="shared" si="37"/>
        <v>19183.39</v>
      </c>
      <c r="I1305" s="58">
        <v>29261.040000000001</v>
      </c>
      <c r="J1305" s="58">
        <v>37511.1</v>
      </c>
      <c r="N1305" s="83"/>
      <c r="O1305" s="103"/>
      <c r="P1305" s="103"/>
      <c r="Q1305" s="231"/>
    </row>
    <row r="1306" spans="2:17" ht="15">
      <c r="B1306" s="55" t="s">
        <v>43</v>
      </c>
      <c r="C1306" s="55"/>
      <c r="D1306" s="55"/>
      <c r="E1306" s="79" t="s">
        <v>44</v>
      </c>
      <c r="F1306" s="57">
        <v>6000</v>
      </c>
      <c r="G1306" s="58">
        <v>2500</v>
      </c>
      <c r="H1306" s="57">
        <f t="shared" si="37"/>
        <v>3500</v>
      </c>
      <c r="I1306" s="58">
        <v>6000</v>
      </c>
      <c r="J1306" s="58">
        <v>6000</v>
      </c>
      <c r="N1306" s="83"/>
      <c r="O1306" s="103"/>
      <c r="P1306" s="103"/>
      <c r="Q1306" s="231"/>
    </row>
    <row r="1307" spans="2:17" ht="15">
      <c r="B1307" s="55" t="s">
        <v>159</v>
      </c>
      <c r="C1307" s="55"/>
      <c r="D1307" s="55"/>
      <c r="E1307" s="56" t="s">
        <v>46</v>
      </c>
      <c r="F1307" s="57"/>
      <c r="G1307" s="58">
        <v>15000</v>
      </c>
      <c r="H1307" s="57">
        <f t="shared" si="37"/>
        <v>0</v>
      </c>
      <c r="I1307" s="58">
        <v>15000</v>
      </c>
      <c r="J1307" s="58"/>
      <c r="N1307" s="83"/>
      <c r="O1307" s="103"/>
      <c r="P1307" s="103"/>
      <c r="Q1307" s="231"/>
    </row>
    <row r="1308" spans="2:17" ht="15">
      <c r="B1308" s="55" t="s">
        <v>271</v>
      </c>
      <c r="C1308" s="55"/>
      <c r="D1308" s="55"/>
      <c r="E1308" s="79" t="s">
        <v>46</v>
      </c>
      <c r="F1308" s="57">
        <v>100000</v>
      </c>
      <c r="G1308" s="58"/>
      <c r="H1308" s="57">
        <f t="shared" si="37"/>
        <v>0</v>
      </c>
      <c r="I1308" s="58"/>
      <c r="J1308" s="58"/>
      <c r="N1308" s="83"/>
      <c r="O1308" s="103"/>
      <c r="P1308" s="103"/>
      <c r="Q1308" s="231"/>
    </row>
    <row r="1309" spans="2:17" ht="15">
      <c r="B1309" s="55" t="s">
        <v>161</v>
      </c>
      <c r="C1309" s="55"/>
      <c r="D1309" s="55"/>
      <c r="E1309" s="79" t="s">
        <v>46</v>
      </c>
      <c r="F1309" s="57">
        <v>35000</v>
      </c>
      <c r="G1309" s="58"/>
      <c r="H1309" s="57">
        <f t="shared" si="37"/>
        <v>0</v>
      </c>
      <c r="I1309" s="58"/>
      <c r="J1309" s="58"/>
      <c r="N1309" s="83"/>
      <c r="O1309" s="103"/>
      <c r="P1309" s="103"/>
      <c r="Q1309" s="231"/>
    </row>
    <row r="1310" spans="2:17" ht="15">
      <c r="B1310" s="55" t="s">
        <v>45</v>
      </c>
      <c r="C1310" s="55"/>
      <c r="D1310" s="55"/>
      <c r="E1310" s="79" t="s">
        <v>46</v>
      </c>
      <c r="F1310" s="57">
        <v>0</v>
      </c>
      <c r="G1310" s="58"/>
      <c r="H1310" s="57">
        <f t="shared" si="37"/>
        <v>10</v>
      </c>
      <c r="I1310" s="58">
        <v>10</v>
      </c>
      <c r="J1310" s="58">
        <v>10</v>
      </c>
      <c r="N1310" s="83"/>
      <c r="O1310" s="103"/>
      <c r="P1310" s="103"/>
      <c r="Q1310" s="231"/>
    </row>
    <row r="1311" spans="2:17" ht="7.5" customHeight="1">
      <c r="B1311" s="177"/>
      <c r="C1311" s="55"/>
      <c r="D1311" s="177"/>
      <c r="E1311" s="358"/>
      <c r="F1311" s="66"/>
      <c r="G1311" s="66"/>
      <c r="H1311" s="66"/>
      <c r="I1311" s="54"/>
      <c r="J1311" s="58"/>
      <c r="N1311" s="83"/>
      <c r="O1311" s="103"/>
      <c r="P1311" s="103"/>
      <c r="Q1311" s="231"/>
    </row>
    <row r="1312" spans="2:17" ht="15">
      <c r="B1312" s="153" t="s">
        <v>162</v>
      </c>
      <c r="C1312" s="154"/>
      <c r="D1312" s="155"/>
      <c r="E1312" s="256"/>
      <c r="F1312" s="49">
        <f>SUM(F1314:F1324)</f>
        <v>0</v>
      </c>
      <c r="G1312" s="49">
        <f>SUM(G1314:G1324)</f>
        <v>56649</v>
      </c>
      <c r="H1312" s="49">
        <f>SUM(H1314:H1324)</f>
        <v>163751</v>
      </c>
      <c r="I1312" s="50">
        <f>SUM(I1314:I1324)</f>
        <v>220400</v>
      </c>
      <c r="J1312" s="50">
        <f>SUM(J1314:J1324)</f>
        <v>214400</v>
      </c>
      <c r="N1312" s="83"/>
      <c r="O1312" s="103"/>
      <c r="P1312" s="103"/>
      <c r="Q1312" s="231"/>
    </row>
    <row r="1313" spans="2:17" ht="12" customHeight="1">
      <c r="B1313" s="55"/>
      <c r="C1313" s="55"/>
      <c r="D1313" s="55"/>
      <c r="E1313" s="235"/>
      <c r="F1313" s="53"/>
      <c r="G1313" s="54"/>
      <c r="H1313" s="53"/>
      <c r="I1313" s="54"/>
      <c r="J1313" s="54"/>
      <c r="N1313" s="83"/>
      <c r="O1313" s="103"/>
      <c r="P1313" s="103"/>
      <c r="Q1313" s="231"/>
    </row>
    <row r="1314" spans="2:17" ht="15">
      <c r="B1314" s="55" t="s">
        <v>347</v>
      </c>
      <c r="C1314" s="55"/>
      <c r="D1314" s="55"/>
      <c r="E1314" s="79" t="s">
        <v>51</v>
      </c>
      <c r="F1314" s="57"/>
      <c r="G1314" s="58">
        <v>12650</v>
      </c>
      <c r="H1314" s="57">
        <f>SUM(I1314-G1314)</f>
        <v>37350</v>
      </c>
      <c r="I1314" s="58">
        <v>50000</v>
      </c>
      <c r="J1314" s="58">
        <v>94000</v>
      </c>
      <c r="N1314" s="83"/>
      <c r="O1314" s="103"/>
      <c r="P1314" s="103"/>
      <c r="Q1314" s="231"/>
    </row>
    <row r="1315" spans="2:17" ht="15">
      <c r="B1315" s="55" t="s">
        <v>52</v>
      </c>
      <c r="C1315" s="55"/>
      <c r="D1315" s="55"/>
      <c r="E1315" s="79" t="s">
        <v>53</v>
      </c>
      <c r="F1315" s="57"/>
      <c r="G1315" s="58">
        <v>14405</v>
      </c>
      <c r="H1315" s="57">
        <f>SUM(I1315-G1315)</f>
        <v>15595</v>
      </c>
      <c r="I1315" s="58">
        <v>30000</v>
      </c>
      <c r="J1315" s="58">
        <v>30000</v>
      </c>
      <c r="N1315" s="83"/>
      <c r="O1315" s="103"/>
      <c r="P1315" s="103"/>
      <c r="Q1315" s="231"/>
    </row>
    <row r="1316" spans="2:17" ht="15">
      <c r="B1316" s="55" t="s">
        <v>265</v>
      </c>
      <c r="C1316" s="55"/>
      <c r="D1316" s="55"/>
      <c r="E1316" s="79" t="s">
        <v>55</v>
      </c>
      <c r="F1316" s="57"/>
      <c r="G1316" s="58">
        <v>0</v>
      </c>
      <c r="H1316" s="57">
        <f>SUM(I1316-G1316)</f>
        <v>5000</v>
      </c>
      <c r="I1316" s="58">
        <v>5000</v>
      </c>
      <c r="J1316" s="58">
        <v>27000</v>
      </c>
      <c r="N1316" s="83"/>
      <c r="O1316" s="103"/>
      <c r="P1316" s="103"/>
      <c r="Q1316" s="231"/>
    </row>
    <row r="1317" spans="2:17" ht="15">
      <c r="B1317" s="55" t="s">
        <v>60</v>
      </c>
      <c r="C1317" s="55"/>
      <c r="D1317" s="55"/>
      <c r="E1317" s="79"/>
      <c r="F1317" s="57"/>
      <c r="G1317" s="58"/>
      <c r="H1317" s="57"/>
      <c r="I1317" s="58"/>
      <c r="J1317" s="58">
        <v>3000</v>
      </c>
      <c r="N1317" s="83"/>
      <c r="O1317" s="103"/>
      <c r="P1317" s="103"/>
      <c r="Q1317" s="231"/>
    </row>
    <row r="1318" spans="2:17" ht="15">
      <c r="B1318" s="77" t="s">
        <v>348</v>
      </c>
      <c r="C1318" s="55"/>
      <c r="D1318" s="77"/>
      <c r="E1318" s="139" t="s">
        <v>127</v>
      </c>
      <c r="F1318" s="87"/>
      <c r="G1318" s="87">
        <v>19524</v>
      </c>
      <c r="H1318" s="57">
        <f t="shared" ref="H1318:H1324" si="38">SUM(I1318-G1318)</f>
        <v>30476</v>
      </c>
      <c r="I1318" s="87">
        <v>50000</v>
      </c>
      <c r="J1318" s="87"/>
      <c r="N1318" s="83"/>
      <c r="O1318" s="103"/>
      <c r="P1318" s="103"/>
      <c r="Q1318" s="231"/>
    </row>
    <row r="1319" spans="2:17" ht="15">
      <c r="B1319" s="55" t="s">
        <v>163</v>
      </c>
      <c r="C1319" s="55"/>
      <c r="D1319" s="55"/>
      <c r="E1319" s="79" t="s">
        <v>65</v>
      </c>
      <c r="F1319" s="57"/>
      <c r="G1319" s="58">
        <v>8400</v>
      </c>
      <c r="H1319" s="57">
        <f t="shared" si="38"/>
        <v>12000</v>
      </c>
      <c r="I1319" s="58">
        <v>20400</v>
      </c>
      <c r="J1319" s="58">
        <v>20400</v>
      </c>
      <c r="N1319" s="83"/>
      <c r="O1319" s="103"/>
      <c r="P1319" s="103"/>
      <c r="Q1319" s="231"/>
    </row>
    <row r="1320" spans="2:17" ht="15">
      <c r="B1320" s="55" t="s">
        <v>349</v>
      </c>
      <c r="C1320" s="55"/>
      <c r="D1320" s="55"/>
      <c r="E1320" s="79" t="s">
        <v>69</v>
      </c>
      <c r="F1320" s="57"/>
      <c r="G1320" s="58"/>
      <c r="H1320" s="57">
        <f t="shared" si="38"/>
        <v>0</v>
      </c>
      <c r="I1320" s="58"/>
      <c r="J1320" s="58"/>
      <c r="N1320" s="83"/>
      <c r="O1320" s="103"/>
      <c r="P1320" s="103"/>
      <c r="Q1320" s="231"/>
    </row>
    <row r="1321" spans="2:17" ht="15">
      <c r="B1321" s="77" t="s">
        <v>294</v>
      </c>
      <c r="C1321" s="55"/>
      <c r="D1321" s="77"/>
      <c r="E1321" s="139" t="s">
        <v>73</v>
      </c>
      <c r="F1321" s="87"/>
      <c r="G1321" s="87"/>
      <c r="H1321" s="57">
        <f t="shared" si="38"/>
        <v>0</v>
      </c>
      <c r="I1321" s="87"/>
      <c r="J1321" s="87"/>
      <c r="N1321" s="83"/>
      <c r="O1321" s="103"/>
      <c r="P1321" s="103"/>
      <c r="Q1321" s="231"/>
    </row>
    <row r="1322" spans="2:17" ht="15.75">
      <c r="B1322" s="77" t="s">
        <v>99</v>
      </c>
      <c r="C1322" s="55"/>
      <c r="D1322" s="77"/>
      <c r="E1322" s="359"/>
      <c r="F1322" s="87"/>
      <c r="G1322" s="87">
        <v>670</v>
      </c>
      <c r="H1322" s="57">
        <f t="shared" si="38"/>
        <v>19330</v>
      </c>
      <c r="I1322" s="87">
        <v>20000</v>
      </c>
      <c r="J1322" s="87">
        <v>20000</v>
      </c>
      <c r="N1322" s="83"/>
      <c r="O1322" s="103"/>
      <c r="P1322" s="103"/>
      <c r="Q1322" s="231"/>
    </row>
    <row r="1323" spans="2:17" ht="15.75">
      <c r="B1323" s="77" t="s">
        <v>100</v>
      </c>
      <c r="C1323" s="55"/>
      <c r="D1323" s="77"/>
      <c r="E1323" s="359"/>
      <c r="F1323" s="87"/>
      <c r="G1323" s="87">
        <v>0</v>
      </c>
      <c r="H1323" s="57">
        <f t="shared" si="38"/>
        <v>20000</v>
      </c>
      <c r="I1323" s="87">
        <v>20000</v>
      </c>
      <c r="J1323" s="87">
        <v>20000</v>
      </c>
      <c r="N1323" s="83"/>
      <c r="O1323" s="103"/>
      <c r="P1323" s="103"/>
      <c r="Q1323" s="231"/>
    </row>
    <row r="1324" spans="2:17" ht="15.75" customHeight="1">
      <c r="B1324" s="77" t="s">
        <v>87</v>
      </c>
      <c r="C1324" s="55"/>
      <c r="D1324" s="77"/>
      <c r="E1324" s="359"/>
      <c r="F1324" s="87"/>
      <c r="G1324" s="87">
        <v>1000</v>
      </c>
      <c r="H1324" s="57">
        <f t="shared" si="38"/>
        <v>24000</v>
      </c>
      <c r="I1324" s="87">
        <v>25000</v>
      </c>
      <c r="J1324" s="87"/>
      <c r="N1324" s="83"/>
      <c r="O1324" s="103"/>
      <c r="P1324" s="103"/>
      <c r="Q1324" s="231"/>
    </row>
    <row r="1325" spans="2:17" ht="15.95" customHeight="1">
      <c r="B1325" s="141" t="s">
        <v>194</v>
      </c>
      <c r="C1325" s="74"/>
      <c r="D1325" s="100"/>
      <c r="E1325" s="142"/>
      <c r="F1325" s="143">
        <f>SUM(F1326:F1331)</f>
        <v>0</v>
      </c>
      <c r="G1325" s="143">
        <f>SUM(G1326:G1331)</f>
        <v>0</v>
      </c>
      <c r="H1325" s="143">
        <f>SUM(H1326:H1331)</f>
        <v>58000</v>
      </c>
      <c r="I1325" s="143">
        <f>SUM(I1326:I1331)</f>
        <v>58000</v>
      </c>
      <c r="J1325" s="143">
        <f>SUM(J1326:J1331)</f>
        <v>100000</v>
      </c>
      <c r="N1325" s="83"/>
      <c r="O1325" s="103"/>
      <c r="P1325" s="103"/>
      <c r="Q1325" s="231"/>
    </row>
    <row r="1326" spans="2:17" ht="7.5" customHeight="1">
      <c r="B1326" s="141"/>
      <c r="C1326" s="74"/>
      <c r="D1326" s="100"/>
      <c r="E1326" s="142"/>
      <c r="F1326" s="122"/>
      <c r="G1326" s="122"/>
      <c r="H1326" s="57"/>
      <c r="I1326" s="122"/>
      <c r="J1326" s="126"/>
      <c r="N1326" s="83"/>
      <c r="O1326" s="103"/>
      <c r="P1326" s="103"/>
      <c r="Q1326" s="231"/>
    </row>
    <row r="1327" spans="2:17" ht="13.5" customHeight="1">
      <c r="B1327" s="141" t="s">
        <v>195</v>
      </c>
      <c r="C1327" s="74"/>
      <c r="D1327" s="360"/>
      <c r="E1327" s="361" t="s">
        <v>196</v>
      </c>
      <c r="F1327" s="122"/>
      <c r="G1327" s="122"/>
      <c r="H1327" s="57"/>
      <c r="I1327" s="122"/>
      <c r="J1327" s="126">
        <v>25000</v>
      </c>
      <c r="N1327" s="83"/>
      <c r="O1327" s="103"/>
      <c r="P1327" s="103"/>
      <c r="Q1327" s="231"/>
    </row>
    <row r="1328" spans="2:17" ht="13.5" customHeight="1">
      <c r="B1328" s="141" t="s">
        <v>204</v>
      </c>
      <c r="C1328" s="74"/>
      <c r="D1328" s="360"/>
      <c r="E1328" s="361" t="s">
        <v>196</v>
      </c>
      <c r="F1328" s="122"/>
      <c r="G1328" s="122"/>
      <c r="H1328" s="57"/>
      <c r="I1328" s="122"/>
      <c r="J1328" s="126">
        <v>30000</v>
      </c>
      <c r="N1328" s="83"/>
      <c r="O1328" s="103"/>
      <c r="P1328" s="103"/>
      <c r="Q1328" s="231"/>
    </row>
    <row r="1329" spans="2:17" ht="10.5" customHeight="1">
      <c r="B1329" s="141" t="s">
        <v>242</v>
      </c>
      <c r="C1329" s="74"/>
      <c r="D1329" s="360"/>
      <c r="E1329" s="361" t="s">
        <v>200</v>
      </c>
      <c r="F1329" s="122"/>
      <c r="G1329" s="122"/>
      <c r="H1329" s="57"/>
      <c r="I1329" s="122"/>
      <c r="J1329" s="126">
        <v>45000</v>
      </c>
      <c r="N1329" s="83"/>
      <c r="O1329" s="103"/>
      <c r="P1329" s="103"/>
      <c r="Q1329" s="231"/>
    </row>
    <row r="1330" spans="2:17" ht="15">
      <c r="B1330" s="141" t="s">
        <v>199</v>
      </c>
      <c r="C1330" s="74"/>
      <c r="D1330" s="100"/>
      <c r="E1330" s="362" t="s">
        <v>200</v>
      </c>
      <c r="F1330" s="122"/>
      <c r="G1330" s="126">
        <v>0</v>
      </c>
      <c r="H1330" s="57">
        <f t="shared" ref="H1330:H1331" si="39">SUM(I1330-G1330)</f>
        <v>45000</v>
      </c>
      <c r="I1330" s="126">
        <v>45000</v>
      </c>
      <c r="J1330" s="126"/>
      <c r="N1330" s="83"/>
      <c r="O1330" s="103"/>
      <c r="P1330" s="103"/>
      <c r="Q1330" s="231"/>
    </row>
    <row r="1331" spans="2:17" ht="15">
      <c r="B1331" s="77" t="s">
        <v>252</v>
      </c>
      <c r="C1331" s="55"/>
      <c r="D1331" s="77"/>
      <c r="E1331" s="79" t="s">
        <v>200</v>
      </c>
      <c r="F1331" s="87">
        <v>0</v>
      </c>
      <c r="G1331" s="87">
        <v>0</v>
      </c>
      <c r="H1331" s="57">
        <f t="shared" si="39"/>
        <v>13000</v>
      </c>
      <c r="I1331" s="126">
        <v>13000</v>
      </c>
      <c r="J1331" s="126"/>
      <c r="N1331" s="83"/>
      <c r="O1331" s="103"/>
      <c r="P1331" s="103"/>
      <c r="Q1331" s="231"/>
    </row>
    <row r="1332" spans="2:17" ht="15">
      <c r="B1332" s="88"/>
      <c r="C1332" s="89"/>
      <c r="D1332" s="145" t="s">
        <v>220</v>
      </c>
      <c r="E1332" s="122"/>
      <c r="F1332" s="146">
        <f>SUM(F1294+F1312+F1325)</f>
        <v>2219522.5599999996</v>
      </c>
      <c r="G1332" s="146">
        <f>SUM(G1294+G1312+G1325)</f>
        <v>1067680.3700000001</v>
      </c>
      <c r="H1332" s="146">
        <f>SUM(H1294+H1312+H1325)</f>
        <v>1475450.91</v>
      </c>
      <c r="I1332" s="146">
        <f>SUM(I1294+I1312+I1325)</f>
        <v>2543131.2800000003</v>
      </c>
      <c r="J1332" s="146">
        <f>SUM(J1294+J1312+J1325)</f>
        <v>2835000.3000000003</v>
      </c>
      <c r="N1332" s="83"/>
      <c r="O1332" s="103"/>
      <c r="P1332" s="103"/>
      <c r="Q1332" s="231"/>
    </row>
    <row r="1333" spans="2:17" ht="10.5" customHeight="1">
      <c r="B1333" s="74"/>
      <c r="C1333" s="74"/>
      <c r="D1333" s="35"/>
      <c r="E1333" s="148"/>
      <c r="F1333" s="148"/>
      <c r="G1333" s="148"/>
      <c r="H1333" s="148"/>
      <c r="I1333" s="148"/>
      <c r="J1333" s="148"/>
      <c r="N1333" s="83"/>
      <c r="O1333" s="103"/>
      <c r="P1333" s="103"/>
      <c r="Q1333" s="231"/>
    </row>
    <row r="1334" spans="2:17" ht="15">
      <c r="B1334" s="74"/>
      <c r="C1334" s="74"/>
      <c r="D1334" s="74" t="s">
        <v>221</v>
      </c>
      <c r="E1334" s="104"/>
      <c r="F1334" s="104" t="s">
        <v>222</v>
      </c>
      <c r="G1334" s="102"/>
      <c r="H1334" s="104" t="s">
        <v>223</v>
      </c>
      <c r="I1334" s="105"/>
      <c r="J1334" s="102"/>
      <c r="N1334" s="83"/>
      <c r="O1334" s="103"/>
      <c r="P1334" s="103"/>
      <c r="Q1334" s="231"/>
    </row>
    <row r="1335" spans="2:17" ht="15">
      <c r="B1335" s="74"/>
      <c r="C1335" s="74"/>
      <c r="D1335" s="106"/>
      <c r="E1335" s="101"/>
      <c r="F1335" s="101"/>
      <c r="G1335" s="102"/>
      <c r="H1335" s="101"/>
      <c r="I1335" s="102"/>
      <c r="J1335" s="102"/>
      <c r="N1335" s="83"/>
      <c r="O1335" s="103"/>
      <c r="P1335" s="103"/>
      <c r="Q1335" s="231"/>
    </row>
    <row r="1336" spans="2:17" ht="15">
      <c r="B1336" s="74"/>
      <c r="C1336" s="74"/>
      <c r="D1336" s="35" t="s">
        <v>581</v>
      </c>
      <c r="E1336" s="107"/>
      <c r="F1336" s="107" t="s">
        <v>563</v>
      </c>
      <c r="G1336" s="149"/>
      <c r="H1336" s="108" t="s">
        <v>574</v>
      </c>
      <c r="I1336" s="315"/>
      <c r="J1336" s="315"/>
      <c r="N1336" s="83"/>
      <c r="O1336" s="103"/>
      <c r="P1336" s="103"/>
      <c r="Q1336" s="231"/>
    </row>
    <row r="1337" spans="2:17" ht="15">
      <c r="B1337" s="74"/>
      <c r="C1337" s="74"/>
      <c r="D1337" s="100" t="s">
        <v>350</v>
      </c>
      <c r="E1337" s="34"/>
      <c r="F1337" s="34" t="s">
        <v>245</v>
      </c>
      <c r="G1337" s="109"/>
      <c r="H1337" s="109" t="s">
        <v>226</v>
      </c>
      <c r="I1337" s="34"/>
      <c r="J1337" s="34"/>
      <c r="N1337" s="83"/>
      <c r="O1337" s="103"/>
      <c r="P1337" s="103"/>
      <c r="Q1337" s="231"/>
    </row>
    <row r="1338" spans="2:17" ht="15">
      <c r="B1338" s="74"/>
      <c r="C1338" s="74"/>
      <c r="D1338" s="100"/>
      <c r="E1338" s="34"/>
      <c r="F1338" s="34"/>
      <c r="G1338" s="109"/>
      <c r="H1338" s="109"/>
      <c r="I1338" s="34"/>
      <c r="J1338" s="34"/>
      <c r="N1338" s="83"/>
      <c r="O1338" s="103"/>
      <c r="P1338" s="103"/>
      <c r="Q1338" s="231"/>
    </row>
    <row r="1339" spans="2:17" ht="15">
      <c r="B1339" s="74"/>
      <c r="C1339" s="74"/>
      <c r="D1339" s="100"/>
      <c r="E1339" s="34"/>
      <c r="F1339" s="34"/>
      <c r="G1339" s="109"/>
      <c r="H1339" s="109"/>
      <c r="I1339" s="34"/>
      <c r="J1339" s="34"/>
      <c r="N1339" s="83"/>
      <c r="O1339" s="103"/>
      <c r="P1339" s="103"/>
      <c r="Q1339" s="231"/>
    </row>
    <row r="1340" spans="2:17" ht="15">
      <c r="B1340" s="74"/>
      <c r="C1340" s="74"/>
      <c r="D1340" s="100"/>
      <c r="E1340" s="34"/>
      <c r="F1340" s="34"/>
      <c r="G1340" s="109"/>
      <c r="H1340" s="109"/>
      <c r="I1340" s="34"/>
      <c r="J1340" s="34"/>
      <c r="N1340" s="83"/>
      <c r="O1340" s="103"/>
      <c r="P1340" s="103"/>
      <c r="Q1340" s="231"/>
    </row>
    <row r="1341" spans="2:17" ht="15">
      <c r="B1341" s="74"/>
      <c r="C1341" s="74"/>
      <c r="D1341" s="100"/>
      <c r="E1341" s="34"/>
      <c r="F1341" s="34"/>
      <c r="G1341" s="109"/>
      <c r="H1341" s="109"/>
      <c r="I1341" s="34"/>
      <c r="J1341" s="34"/>
      <c r="N1341" s="83"/>
      <c r="O1341" s="103"/>
      <c r="P1341" s="103"/>
      <c r="Q1341" s="231"/>
    </row>
    <row r="1342" spans="2:17" ht="15">
      <c r="B1342" s="74"/>
      <c r="C1342" s="74"/>
      <c r="D1342" s="100"/>
      <c r="E1342" s="34"/>
      <c r="F1342" s="34"/>
      <c r="G1342" s="109"/>
      <c r="H1342" s="109"/>
      <c r="I1342" s="34"/>
      <c r="J1342" s="34"/>
      <c r="N1342" s="83"/>
      <c r="O1342" s="103"/>
      <c r="P1342" s="103"/>
      <c r="Q1342" s="231"/>
    </row>
    <row r="1343" spans="2:17" ht="15">
      <c r="B1343" s="74"/>
      <c r="C1343" s="74"/>
      <c r="D1343" s="100"/>
      <c r="E1343" s="34"/>
      <c r="F1343" s="34"/>
      <c r="G1343" s="109"/>
      <c r="H1343" s="109"/>
      <c r="I1343" s="34"/>
      <c r="J1343" s="34"/>
      <c r="N1343" s="83"/>
      <c r="O1343" s="103"/>
      <c r="P1343" s="103"/>
      <c r="Q1343" s="231"/>
    </row>
    <row r="1344" spans="2:17" ht="15">
      <c r="B1344" s="74"/>
      <c r="C1344" s="74"/>
      <c r="D1344" s="100"/>
      <c r="E1344" s="34"/>
      <c r="F1344" s="34"/>
      <c r="G1344" s="109"/>
      <c r="H1344" s="109"/>
      <c r="I1344" s="34"/>
      <c r="J1344" s="34"/>
      <c r="N1344" s="83"/>
      <c r="O1344" s="103"/>
      <c r="P1344" s="103"/>
      <c r="Q1344" s="231"/>
    </row>
    <row r="1345" spans="1:17" ht="15">
      <c r="B1345" s="74"/>
      <c r="C1345" s="74"/>
      <c r="D1345" s="100"/>
      <c r="E1345" s="34"/>
      <c r="F1345" s="34"/>
      <c r="G1345" s="109"/>
      <c r="H1345" s="109"/>
      <c r="I1345" s="34"/>
      <c r="J1345" s="34"/>
      <c r="N1345" s="83"/>
      <c r="O1345" s="103"/>
      <c r="P1345" s="103"/>
      <c r="Q1345" s="231"/>
    </row>
    <row r="1346" spans="1:17" ht="15">
      <c r="B1346" s="74"/>
      <c r="C1346" s="74"/>
      <c r="D1346" s="100"/>
      <c r="E1346" s="34"/>
      <c r="F1346" s="34"/>
      <c r="G1346" s="109"/>
      <c r="H1346" s="109"/>
      <c r="I1346" s="34"/>
      <c r="J1346" s="34"/>
      <c r="N1346" s="83"/>
      <c r="O1346" s="103"/>
      <c r="P1346" s="103"/>
      <c r="Q1346" s="231"/>
    </row>
    <row r="1347" spans="1:17" ht="15">
      <c r="B1347" s="74"/>
      <c r="C1347" s="74"/>
      <c r="D1347" s="100"/>
      <c r="E1347" s="34"/>
      <c r="F1347" s="34"/>
      <c r="G1347" s="109"/>
      <c r="H1347" s="109"/>
      <c r="I1347" s="34"/>
      <c r="J1347" s="34"/>
      <c r="N1347" s="83"/>
      <c r="O1347" s="103"/>
      <c r="P1347" s="103"/>
      <c r="Q1347" s="231"/>
    </row>
    <row r="1348" spans="1:17" ht="15">
      <c r="B1348" s="74"/>
      <c r="C1348" s="74"/>
      <c r="D1348" s="100"/>
      <c r="E1348" s="34"/>
      <c r="F1348" s="34"/>
      <c r="G1348" s="109"/>
      <c r="H1348" s="109"/>
      <c r="I1348" s="34"/>
      <c r="J1348" s="34"/>
      <c r="N1348" s="83"/>
      <c r="O1348" s="103"/>
      <c r="P1348" s="103"/>
      <c r="Q1348" s="231"/>
    </row>
    <row r="1349" spans="1:17" ht="15">
      <c r="B1349" s="74"/>
      <c r="C1349" s="74"/>
      <c r="D1349" s="100"/>
      <c r="E1349" s="34"/>
      <c r="F1349" s="34"/>
      <c r="G1349" s="109"/>
      <c r="H1349" s="109"/>
      <c r="I1349" s="34"/>
      <c r="J1349" s="28">
        <v>21</v>
      </c>
      <c r="N1349" s="83"/>
      <c r="O1349" s="103"/>
      <c r="P1349" s="103"/>
      <c r="Q1349" s="231"/>
    </row>
    <row r="1350" spans="1:17" ht="15">
      <c r="A1350" s="536" t="s">
        <v>143</v>
      </c>
      <c r="B1350" s="536"/>
      <c r="C1350" s="536"/>
      <c r="D1350" s="536"/>
      <c r="E1350" s="536"/>
      <c r="F1350" s="536"/>
      <c r="G1350" s="536"/>
      <c r="H1350" s="536"/>
      <c r="I1350" s="536"/>
      <c r="J1350" s="536"/>
      <c r="N1350" s="83"/>
      <c r="O1350" s="103"/>
      <c r="P1350" s="103"/>
      <c r="Q1350" s="231"/>
    </row>
    <row r="1351" spans="1:17" ht="15">
      <c r="N1351" s="83"/>
      <c r="O1351" s="103"/>
      <c r="P1351" s="103"/>
      <c r="Q1351" s="231"/>
    </row>
    <row r="1352" spans="1:17" ht="15">
      <c r="A1352" s="32" t="s">
        <v>351</v>
      </c>
      <c r="B1352" s="111"/>
      <c r="C1352" s="111"/>
      <c r="D1352" s="111"/>
      <c r="E1352" s="152"/>
      <c r="F1352" s="152"/>
      <c r="G1352" s="152"/>
      <c r="H1352" s="152"/>
      <c r="J1352" s="114"/>
      <c r="N1352" s="83"/>
      <c r="O1352" s="103"/>
      <c r="P1352" s="103"/>
      <c r="Q1352" s="231"/>
    </row>
    <row r="1353" spans="1:17" ht="15">
      <c r="A1353" s="32"/>
      <c r="B1353" s="111"/>
      <c r="C1353" s="111"/>
      <c r="D1353" s="111"/>
      <c r="E1353" s="152"/>
      <c r="F1353" s="152"/>
      <c r="G1353" s="152"/>
      <c r="H1353" s="152"/>
      <c r="J1353" s="114"/>
      <c r="N1353" s="83"/>
      <c r="O1353" s="103"/>
      <c r="P1353" s="103"/>
      <c r="Q1353" s="231"/>
    </row>
    <row r="1354" spans="1:17" ht="15" customHeight="1">
      <c r="B1354" s="551" t="s">
        <v>145</v>
      </c>
      <c r="C1354" s="552"/>
      <c r="D1354" s="553"/>
      <c r="E1354" s="557" t="s">
        <v>146</v>
      </c>
      <c r="F1354" s="559" t="s">
        <v>147</v>
      </c>
      <c r="G1354" s="561" t="s">
        <v>148</v>
      </c>
      <c r="H1354" s="562"/>
      <c r="I1354" s="563"/>
      <c r="J1354" s="559" t="s">
        <v>149</v>
      </c>
      <c r="N1354" s="83"/>
      <c r="O1354" s="103"/>
      <c r="P1354" s="103"/>
      <c r="Q1354" s="231"/>
    </row>
    <row r="1355" spans="1:17" ht="36" customHeight="1">
      <c r="B1355" s="554"/>
      <c r="C1355" s="555"/>
      <c r="D1355" s="556"/>
      <c r="E1355" s="558"/>
      <c r="F1355" s="560"/>
      <c r="G1355" s="116" t="s">
        <v>150</v>
      </c>
      <c r="H1355" s="116" t="s">
        <v>151</v>
      </c>
      <c r="I1355" s="117" t="s">
        <v>7</v>
      </c>
      <c r="J1355" s="560"/>
      <c r="N1355" s="83"/>
      <c r="O1355" s="103"/>
      <c r="P1355" s="103"/>
      <c r="Q1355" s="231"/>
    </row>
    <row r="1356" spans="1:17" ht="15">
      <c r="B1356" s="153"/>
      <c r="C1356" s="154"/>
      <c r="D1356" s="155"/>
      <c r="E1356" s="156"/>
      <c r="F1356" s="157"/>
      <c r="G1356" s="109"/>
      <c r="H1356" s="157"/>
      <c r="I1356" s="109"/>
      <c r="J1356" s="157"/>
      <c r="N1356" s="83"/>
      <c r="O1356" s="103"/>
      <c r="P1356" s="103"/>
      <c r="Q1356" s="231"/>
    </row>
    <row r="1357" spans="1:17" ht="15">
      <c r="B1357" s="141" t="s">
        <v>152</v>
      </c>
      <c r="C1357" s="74"/>
      <c r="D1357" s="217"/>
      <c r="E1357" s="159" t="s">
        <v>352</v>
      </c>
      <c r="F1357" s="171">
        <f>SUM(F1359:F1375)</f>
        <v>394913.08</v>
      </c>
      <c r="G1357" s="171">
        <f>SUM(G1359:G1375)</f>
        <v>194545.19</v>
      </c>
      <c r="H1357" s="171">
        <f>SUM(H1359:H1375)</f>
        <v>262468.49</v>
      </c>
      <c r="I1357" s="363">
        <f>SUM(I1359:I1375)</f>
        <v>457013.68</v>
      </c>
      <c r="J1357" s="363">
        <f>SUM(J1359:J1375)</f>
        <v>442136.43</v>
      </c>
      <c r="N1357" s="83"/>
      <c r="O1357" s="103"/>
      <c r="P1357" s="103"/>
      <c r="Q1357" s="231"/>
    </row>
    <row r="1358" spans="1:17" ht="15">
      <c r="B1358" s="55"/>
      <c r="C1358" s="55"/>
      <c r="D1358" s="55"/>
      <c r="E1358" s="341"/>
      <c r="F1358" s="175"/>
      <c r="G1358" s="164"/>
      <c r="H1358" s="175"/>
      <c r="I1358" s="164"/>
      <c r="J1358" s="164"/>
      <c r="N1358" s="83"/>
      <c r="O1358" s="103"/>
      <c r="P1358" s="103"/>
      <c r="Q1358" s="231"/>
    </row>
    <row r="1359" spans="1:17" ht="15" customHeight="1">
      <c r="B1359" s="55" t="s">
        <v>14</v>
      </c>
      <c r="C1359" s="55"/>
      <c r="D1359" s="55"/>
      <c r="E1359" s="125" t="s">
        <v>15</v>
      </c>
      <c r="F1359" s="161">
        <v>250074</v>
      </c>
      <c r="G1359" s="364">
        <v>134622</v>
      </c>
      <c r="H1359" s="161">
        <f>SUM(I1359-G1359)</f>
        <v>137802</v>
      </c>
      <c r="I1359" s="243">
        <v>272424</v>
      </c>
      <c r="J1359" s="243">
        <v>297996</v>
      </c>
      <c r="N1359" s="83"/>
      <c r="O1359" s="103"/>
      <c r="P1359" s="103"/>
      <c r="Q1359" s="231"/>
    </row>
    <row r="1360" spans="1:17" ht="15">
      <c r="B1360" s="55" t="s">
        <v>16</v>
      </c>
      <c r="C1360" s="55"/>
      <c r="D1360" s="55"/>
      <c r="E1360" s="125" t="s">
        <v>17</v>
      </c>
      <c r="F1360" s="161">
        <v>24000</v>
      </c>
      <c r="G1360" s="365">
        <v>12000</v>
      </c>
      <c r="H1360" s="161">
        <f t="shared" ref="H1360:H1374" si="40">SUM(I1360-G1360)</f>
        <v>12000</v>
      </c>
      <c r="I1360" s="243">
        <v>24000</v>
      </c>
      <c r="J1360" s="243">
        <v>24000</v>
      </c>
      <c r="N1360" s="83"/>
      <c r="O1360" s="103"/>
      <c r="P1360" s="103"/>
      <c r="Q1360" s="231"/>
    </row>
    <row r="1361" spans="2:17" ht="15">
      <c r="B1361" s="55" t="s">
        <v>18</v>
      </c>
      <c r="C1361" s="55"/>
      <c r="D1361" s="55"/>
      <c r="E1361" s="125" t="s">
        <v>154</v>
      </c>
      <c r="F1361" s="366"/>
      <c r="G1361" s="169"/>
      <c r="H1361" s="161">
        <f t="shared" si="40"/>
        <v>0</v>
      </c>
      <c r="I1361" s="243"/>
      <c r="J1361" s="243"/>
      <c r="N1361" s="83"/>
      <c r="O1361" s="103"/>
      <c r="P1361" s="103"/>
      <c r="Q1361" s="231"/>
    </row>
    <row r="1362" spans="2:17" ht="15">
      <c r="B1362" s="55" t="s">
        <v>20</v>
      </c>
      <c r="C1362" s="55"/>
      <c r="D1362" s="55"/>
      <c r="E1362" s="125" t="s">
        <v>21</v>
      </c>
      <c r="F1362" s="161">
        <v>6000</v>
      </c>
      <c r="G1362" s="169">
        <v>6000</v>
      </c>
      <c r="H1362" s="161">
        <f t="shared" si="40"/>
        <v>0</v>
      </c>
      <c r="I1362" s="169">
        <v>6000</v>
      </c>
      <c r="J1362" s="169">
        <v>6000</v>
      </c>
      <c r="N1362" s="83"/>
      <c r="O1362" s="103"/>
      <c r="P1362" s="103"/>
      <c r="Q1362" s="231"/>
    </row>
    <row r="1363" spans="2:17" ht="15">
      <c r="B1363" s="55" t="s">
        <v>26</v>
      </c>
      <c r="C1363" s="55"/>
      <c r="D1363" s="55"/>
      <c r="E1363" s="125" t="s">
        <v>27</v>
      </c>
      <c r="F1363" s="161">
        <v>0</v>
      </c>
      <c r="G1363" s="169">
        <v>0</v>
      </c>
      <c r="H1363" s="161">
        <f t="shared" si="40"/>
        <v>9600</v>
      </c>
      <c r="I1363" s="169">
        <v>9600</v>
      </c>
      <c r="J1363" s="169">
        <v>9600</v>
      </c>
      <c r="N1363" s="83"/>
      <c r="O1363" s="103"/>
      <c r="P1363" s="103"/>
      <c r="Q1363" s="231"/>
    </row>
    <row r="1364" spans="2:17" ht="15">
      <c r="B1364" s="55" t="s">
        <v>155</v>
      </c>
      <c r="C1364" s="55"/>
      <c r="D1364" s="55"/>
      <c r="E1364" s="125" t="s">
        <v>31</v>
      </c>
      <c r="F1364" s="161">
        <v>20839.5</v>
      </c>
      <c r="G1364" s="169">
        <v>0</v>
      </c>
      <c r="H1364" s="161">
        <f t="shared" si="40"/>
        <v>22702</v>
      </c>
      <c r="I1364" s="169">
        <v>22702</v>
      </c>
      <c r="J1364" s="169">
        <v>24833</v>
      </c>
      <c r="N1364" s="83"/>
      <c r="O1364" s="103"/>
      <c r="P1364" s="103"/>
      <c r="Q1364" s="231"/>
    </row>
    <row r="1365" spans="2:17" ht="15">
      <c r="B1365" s="55" t="s">
        <v>32</v>
      </c>
      <c r="C1365" s="55"/>
      <c r="D1365" s="55"/>
      <c r="E1365" s="125" t="s">
        <v>33</v>
      </c>
      <c r="F1365" s="161">
        <v>5000</v>
      </c>
      <c r="G1365" s="169">
        <v>0</v>
      </c>
      <c r="H1365" s="161">
        <f t="shared" si="40"/>
        <v>5000</v>
      </c>
      <c r="I1365" s="169">
        <v>5000</v>
      </c>
      <c r="J1365" s="169">
        <v>5000</v>
      </c>
      <c r="N1365" s="83"/>
      <c r="O1365" s="103"/>
      <c r="P1365" s="103"/>
      <c r="Q1365" s="231"/>
    </row>
    <row r="1366" spans="2:17" ht="15">
      <c r="B1366" s="55" t="s">
        <v>156</v>
      </c>
      <c r="C1366" s="55"/>
      <c r="D1366" s="55"/>
      <c r="E1366" s="125" t="s">
        <v>228</v>
      </c>
      <c r="F1366" s="161">
        <v>20839.5</v>
      </c>
      <c r="G1366" s="169">
        <v>22437</v>
      </c>
      <c r="H1366" s="161">
        <f t="shared" si="40"/>
        <v>265</v>
      </c>
      <c r="I1366" s="169">
        <v>22702</v>
      </c>
      <c r="J1366" s="169">
        <v>24833</v>
      </c>
      <c r="N1366" s="83"/>
      <c r="O1366" s="103"/>
      <c r="P1366" s="103"/>
      <c r="Q1366" s="231"/>
    </row>
    <row r="1367" spans="2:17" ht="15">
      <c r="B1367" s="55" t="s">
        <v>229</v>
      </c>
      <c r="C1367" s="55"/>
      <c r="D1367" s="55"/>
      <c r="E1367" s="125" t="s">
        <v>35</v>
      </c>
      <c r="F1367" s="161">
        <v>5000</v>
      </c>
      <c r="G1367" s="169">
        <v>0</v>
      </c>
      <c r="H1367" s="161">
        <f t="shared" si="40"/>
        <v>5000</v>
      </c>
      <c r="I1367" s="169">
        <v>5000</v>
      </c>
      <c r="J1367" s="169">
        <v>5000</v>
      </c>
      <c r="N1367" s="83"/>
      <c r="O1367" s="103"/>
      <c r="P1367" s="103"/>
      <c r="Q1367" s="231"/>
    </row>
    <row r="1368" spans="2:17" ht="15">
      <c r="B1368" s="55" t="s">
        <v>158</v>
      </c>
      <c r="C1368" s="55"/>
      <c r="D1368" s="55"/>
      <c r="E1368" s="125" t="s">
        <v>38</v>
      </c>
      <c r="F1368" s="161">
        <v>30008.880000000001</v>
      </c>
      <c r="G1368" s="169">
        <v>16154.64</v>
      </c>
      <c r="H1368" s="161">
        <f t="shared" si="40"/>
        <v>16536.240000000002</v>
      </c>
      <c r="I1368" s="169">
        <v>32690.880000000001</v>
      </c>
      <c r="J1368" s="169">
        <v>35759.519999999997</v>
      </c>
      <c r="N1368" s="83"/>
      <c r="O1368" s="103"/>
      <c r="P1368" s="103"/>
      <c r="Q1368" s="231"/>
    </row>
    <row r="1369" spans="2:17" ht="15">
      <c r="B1369" s="55" t="s">
        <v>39</v>
      </c>
      <c r="C1369" s="55"/>
      <c r="D1369" s="55"/>
      <c r="E1369" s="125" t="s">
        <v>40</v>
      </c>
      <c r="F1369" s="161">
        <v>1200</v>
      </c>
      <c r="G1369" s="169">
        <v>600</v>
      </c>
      <c r="H1369" s="161">
        <f t="shared" si="40"/>
        <v>600</v>
      </c>
      <c r="I1369" s="169">
        <v>1200</v>
      </c>
      <c r="J1369" s="169">
        <v>1200</v>
      </c>
      <c r="N1369" s="83"/>
      <c r="O1369" s="103"/>
      <c r="P1369" s="103"/>
      <c r="Q1369" s="231"/>
    </row>
    <row r="1370" spans="2:17" ht="15">
      <c r="B1370" s="55" t="s">
        <v>41</v>
      </c>
      <c r="C1370" s="55"/>
      <c r="D1370" s="55"/>
      <c r="E1370" s="125" t="s">
        <v>42</v>
      </c>
      <c r="F1370" s="161">
        <v>3751.2</v>
      </c>
      <c r="G1370" s="169">
        <v>2131.5500000000002</v>
      </c>
      <c r="H1370" s="161">
        <f t="shared" si="40"/>
        <v>52353.25</v>
      </c>
      <c r="I1370" s="169">
        <v>54484.800000000003</v>
      </c>
      <c r="J1370" s="169">
        <v>6704.91</v>
      </c>
      <c r="N1370" s="83"/>
      <c r="O1370" s="103"/>
      <c r="P1370" s="103"/>
      <c r="Q1370" s="231"/>
    </row>
    <row r="1371" spans="2:17" ht="15">
      <c r="B1371" s="55" t="s">
        <v>43</v>
      </c>
      <c r="C1371" s="55"/>
      <c r="D1371" s="55"/>
      <c r="E1371" s="125" t="s">
        <v>44</v>
      </c>
      <c r="F1371" s="161">
        <v>1200</v>
      </c>
      <c r="G1371" s="169">
        <v>600</v>
      </c>
      <c r="H1371" s="161">
        <f t="shared" si="40"/>
        <v>600</v>
      </c>
      <c r="I1371" s="169">
        <v>1200</v>
      </c>
      <c r="J1371" s="169">
        <v>1200</v>
      </c>
      <c r="N1371" s="83"/>
      <c r="O1371" s="103"/>
      <c r="P1371" s="103"/>
      <c r="Q1371" s="231"/>
    </row>
    <row r="1372" spans="2:17" ht="15">
      <c r="B1372" s="55" t="s">
        <v>353</v>
      </c>
      <c r="C1372" s="55"/>
      <c r="D1372" s="55"/>
      <c r="E1372" s="125" t="s">
        <v>46</v>
      </c>
      <c r="F1372" s="161">
        <v>20000</v>
      </c>
      <c r="G1372" s="169"/>
      <c r="H1372" s="161">
        <f t="shared" si="40"/>
        <v>0</v>
      </c>
      <c r="I1372" s="169"/>
      <c r="J1372" s="169"/>
      <c r="N1372" s="83"/>
      <c r="O1372" s="103"/>
      <c r="P1372" s="103"/>
      <c r="Q1372" s="231"/>
    </row>
    <row r="1373" spans="2:17" ht="15">
      <c r="B1373" s="55" t="s">
        <v>161</v>
      </c>
      <c r="C1373" s="55"/>
      <c r="D1373" s="55"/>
      <c r="E1373" s="125" t="s">
        <v>46</v>
      </c>
      <c r="F1373" s="161">
        <v>7000</v>
      </c>
      <c r="G1373" s="169"/>
      <c r="H1373" s="161">
        <f t="shared" si="40"/>
        <v>0</v>
      </c>
      <c r="I1373" s="169"/>
      <c r="J1373" s="169"/>
      <c r="N1373" s="83"/>
      <c r="O1373" s="103"/>
      <c r="P1373" s="103"/>
      <c r="Q1373" s="231"/>
    </row>
    <row r="1374" spans="2:17" ht="15">
      <c r="B1374" s="55" t="s">
        <v>45</v>
      </c>
      <c r="C1374" s="55"/>
      <c r="D1374" s="55"/>
      <c r="E1374" s="125" t="s">
        <v>46</v>
      </c>
      <c r="F1374" s="161">
        <v>0</v>
      </c>
      <c r="G1374" s="169">
        <v>0</v>
      </c>
      <c r="H1374" s="161">
        <f t="shared" si="40"/>
        <v>10</v>
      </c>
      <c r="I1374" s="169">
        <v>10</v>
      </c>
      <c r="J1374" s="169">
        <v>10</v>
      </c>
      <c r="N1374" s="83"/>
      <c r="O1374" s="103"/>
      <c r="P1374" s="103"/>
      <c r="Q1374" s="231"/>
    </row>
    <row r="1375" spans="2:17" ht="15">
      <c r="B1375" s="55"/>
      <c r="C1375" s="55"/>
      <c r="D1375" s="55"/>
      <c r="E1375" s="161"/>
      <c r="F1375" s="127"/>
      <c r="G1375" s="127"/>
      <c r="H1375" s="127"/>
      <c r="I1375" s="164"/>
      <c r="J1375" s="164"/>
      <c r="N1375" s="83"/>
      <c r="O1375" s="103"/>
      <c r="P1375" s="103"/>
      <c r="Q1375" s="231"/>
    </row>
    <row r="1376" spans="2:17" ht="15">
      <c r="B1376" s="153" t="s">
        <v>162</v>
      </c>
      <c r="C1376" s="154"/>
      <c r="D1376" s="155"/>
      <c r="E1376" s="159"/>
      <c r="F1376" s="347">
        <f>SUM(F1378:F1388)</f>
        <v>0</v>
      </c>
      <c r="G1376" s="347">
        <f>SUM(G1378:G1388)</f>
        <v>46724</v>
      </c>
      <c r="H1376" s="347">
        <f>SUM(H1378:H1388)</f>
        <v>51876</v>
      </c>
      <c r="I1376" s="367">
        <f>SUM(I1378:I1388)</f>
        <v>98600</v>
      </c>
      <c r="J1376" s="367">
        <f>SUM(J1378:J1388)</f>
        <v>186000</v>
      </c>
      <c r="N1376" s="83"/>
      <c r="O1376" s="103"/>
      <c r="P1376" s="103"/>
      <c r="Q1376" s="231"/>
    </row>
    <row r="1377" spans="2:17" ht="15">
      <c r="B1377" s="55"/>
      <c r="C1377" s="55"/>
      <c r="D1377" s="55"/>
      <c r="E1377" s="161"/>
      <c r="F1377" s="127"/>
      <c r="G1377" s="127"/>
      <c r="H1377" s="127"/>
      <c r="I1377" s="169"/>
      <c r="J1377" s="169"/>
      <c r="N1377" s="83"/>
      <c r="O1377" s="103"/>
      <c r="P1377" s="103"/>
      <c r="Q1377" s="231"/>
    </row>
    <row r="1378" spans="2:17" ht="15">
      <c r="B1378" s="55" t="s">
        <v>50</v>
      </c>
      <c r="C1378" s="55"/>
      <c r="D1378" s="55"/>
      <c r="E1378" s="172" t="s">
        <v>51</v>
      </c>
      <c r="F1378" s="161"/>
      <c r="G1378" s="169">
        <v>3380</v>
      </c>
      <c r="H1378" s="161">
        <f>SUM(I1378-G1378)</f>
        <v>1620</v>
      </c>
      <c r="I1378" s="169">
        <v>5000</v>
      </c>
      <c r="J1378" s="169">
        <v>20000</v>
      </c>
      <c r="N1378" s="83"/>
      <c r="O1378" s="103"/>
      <c r="P1378" s="103"/>
      <c r="Q1378" s="231"/>
    </row>
    <row r="1379" spans="2:17" ht="15">
      <c r="B1379" s="55" t="s">
        <v>52</v>
      </c>
      <c r="C1379" s="55"/>
      <c r="D1379" s="55"/>
      <c r="E1379" s="172" t="s">
        <v>53</v>
      </c>
      <c r="F1379" s="161"/>
      <c r="G1379" s="169">
        <v>0</v>
      </c>
      <c r="H1379" s="161">
        <f t="shared" ref="H1379:H1384" si="41">SUM(I1379-G1379)</f>
        <v>10000</v>
      </c>
      <c r="I1379" s="169">
        <v>10000</v>
      </c>
      <c r="J1379" s="169">
        <v>15000</v>
      </c>
      <c r="N1379" s="83"/>
      <c r="O1379" s="103"/>
      <c r="P1379" s="103"/>
      <c r="Q1379" s="231"/>
    </row>
    <row r="1380" spans="2:17" ht="15">
      <c r="B1380" s="55" t="s">
        <v>54</v>
      </c>
      <c r="C1380" s="55"/>
      <c r="D1380" s="55"/>
      <c r="E1380" s="172" t="s">
        <v>55</v>
      </c>
      <c r="F1380" s="161"/>
      <c r="G1380" s="169">
        <v>0</v>
      </c>
      <c r="H1380" s="161">
        <f t="shared" si="41"/>
        <v>5000</v>
      </c>
      <c r="I1380" s="169">
        <v>5000</v>
      </c>
      <c r="J1380" s="169">
        <v>20000</v>
      </c>
      <c r="N1380" s="83"/>
      <c r="O1380" s="103"/>
      <c r="P1380" s="103"/>
      <c r="Q1380" s="231"/>
    </row>
    <row r="1381" spans="2:17" ht="15">
      <c r="B1381" s="55" t="s">
        <v>354</v>
      </c>
      <c r="C1381" s="55"/>
      <c r="D1381" s="55"/>
      <c r="E1381" s="172" t="s">
        <v>61</v>
      </c>
      <c r="F1381" s="161"/>
      <c r="G1381" s="169">
        <v>18800</v>
      </c>
      <c r="H1381" s="161">
        <f t="shared" si="41"/>
        <v>31200</v>
      </c>
      <c r="I1381" s="169">
        <v>50000</v>
      </c>
      <c r="J1381" s="169">
        <v>10000</v>
      </c>
      <c r="N1381" s="83"/>
      <c r="O1381" s="103"/>
      <c r="P1381" s="103"/>
      <c r="Q1381" s="231"/>
    </row>
    <row r="1382" spans="2:17" ht="15">
      <c r="B1382" s="55" t="s">
        <v>279</v>
      </c>
      <c r="C1382" s="55"/>
      <c r="D1382" s="55"/>
      <c r="E1382" s="172" t="s">
        <v>61</v>
      </c>
      <c r="F1382" s="161"/>
      <c r="G1382" s="169"/>
      <c r="H1382" s="161">
        <f t="shared" si="41"/>
        <v>0</v>
      </c>
      <c r="I1382" s="169"/>
      <c r="J1382" s="169"/>
      <c r="N1382" s="83"/>
      <c r="O1382" s="103"/>
      <c r="P1382" s="103"/>
      <c r="Q1382" s="231"/>
    </row>
    <row r="1383" spans="2:17" ht="15">
      <c r="B1383" s="55" t="s">
        <v>355</v>
      </c>
      <c r="C1383" s="55"/>
      <c r="D1383" s="55"/>
      <c r="E1383" s="125" t="s">
        <v>132</v>
      </c>
      <c r="F1383" s="161"/>
      <c r="G1383" s="169">
        <v>12744</v>
      </c>
      <c r="H1383" s="161">
        <f t="shared" si="41"/>
        <v>2256</v>
      </c>
      <c r="I1383" s="169">
        <v>15000</v>
      </c>
      <c r="J1383" s="169">
        <v>15000</v>
      </c>
      <c r="N1383" s="83"/>
      <c r="O1383" s="103"/>
      <c r="P1383" s="103"/>
      <c r="Q1383" s="231"/>
    </row>
    <row r="1384" spans="2:17" ht="15">
      <c r="B1384" s="55" t="s">
        <v>235</v>
      </c>
      <c r="C1384" s="55"/>
      <c r="D1384" s="55"/>
      <c r="E1384" s="172" t="s">
        <v>65</v>
      </c>
      <c r="F1384" s="173"/>
      <c r="G1384" s="173">
        <v>1800</v>
      </c>
      <c r="H1384" s="161">
        <f t="shared" si="41"/>
        <v>1800</v>
      </c>
      <c r="I1384" s="173">
        <v>3600</v>
      </c>
      <c r="J1384" s="173">
        <v>6000</v>
      </c>
      <c r="N1384" s="83"/>
      <c r="O1384" s="103"/>
      <c r="P1384" s="103"/>
      <c r="Q1384" s="231"/>
    </row>
    <row r="1385" spans="2:17" ht="15">
      <c r="B1385" s="55" t="s">
        <v>356</v>
      </c>
      <c r="C1385" s="55"/>
      <c r="D1385" s="55"/>
      <c r="E1385" s="125" t="s">
        <v>121</v>
      </c>
      <c r="F1385" s="173"/>
      <c r="G1385" s="173"/>
      <c r="H1385" s="161"/>
      <c r="I1385" s="173"/>
      <c r="J1385" s="173">
        <v>50000</v>
      </c>
      <c r="N1385" s="83"/>
      <c r="O1385" s="103"/>
      <c r="P1385" s="103"/>
      <c r="Q1385" s="231"/>
    </row>
    <row r="1386" spans="2:17" ht="15">
      <c r="B1386" s="55" t="s">
        <v>357</v>
      </c>
      <c r="C1386" s="55"/>
      <c r="D1386" s="55"/>
      <c r="E1386" s="172" t="s">
        <v>73</v>
      </c>
      <c r="F1386" s="161"/>
      <c r="G1386" s="169"/>
      <c r="H1386" s="161"/>
      <c r="I1386" s="169"/>
      <c r="J1386" s="169">
        <v>50000</v>
      </c>
      <c r="N1386" s="83"/>
      <c r="O1386" s="103"/>
      <c r="P1386" s="103"/>
      <c r="Q1386" s="231"/>
    </row>
    <row r="1387" spans="2:17" ht="15">
      <c r="B1387" s="55" t="s">
        <v>87</v>
      </c>
      <c r="C1387" s="55"/>
      <c r="D1387" s="55"/>
      <c r="E1387" s="172" t="s">
        <v>88</v>
      </c>
      <c r="F1387" s="173"/>
      <c r="G1387" s="173">
        <v>10000</v>
      </c>
      <c r="H1387" s="161"/>
      <c r="I1387" s="173">
        <v>10000</v>
      </c>
      <c r="J1387" s="173"/>
      <c r="N1387" s="83"/>
      <c r="O1387" s="103"/>
      <c r="P1387" s="103"/>
      <c r="Q1387" s="231"/>
    </row>
    <row r="1388" spans="2:17" ht="15">
      <c r="B1388" s="55"/>
      <c r="C1388" s="55"/>
      <c r="D1388" s="55"/>
      <c r="E1388" s="172"/>
      <c r="F1388" s="173"/>
      <c r="G1388" s="173"/>
      <c r="H1388" s="161"/>
      <c r="I1388" s="173"/>
      <c r="J1388" s="173"/>
      <c r="N1388" s="83"/>
      <c r="O1388" s="103"/>
      <c r="P1388" s="103"/>
      <c r="Q1388" s="231"/>
    </row>
    <row r="1389" spans="2:17" ht="15">
      <c r="B1389" s="88" t="s">
        <v>358</v>
      </c>
      <c r="C1389" s="89"/>
      <c r="D1389" s="170"/>
      <c r="E1389" s="174" t="s">
        <v>240</v>
      </c>
      <c r="F1389" s="160">
        <f>SUM(F1391:F1394)</f>
        <v>0</v>
      </c>
      <c r="G1389" s="160">
        <f>SUM(G1391:G1394)</f>
        <v>0</v>
      </c>
      <c r="H1389" s="160">
        <f t="shared" ref="H1389:J1389" si="42">SUM(H1391:H1394)</f>
        <v>0</v>
      </c>
      <c r="I1389" s="160">
        <f t="shared" si="42"/>
        <v>0</v>
      </c>
      <c r="J1389" s="160">
        <f t="shared" si="42"/>
        <v>0</v>
      </c>
      <c r="N1389" s="83"/>
      <c r="O1389" s="103"/>
      <c r="P1389" s="103"/>
      <c r="Q1389" s="231"/>
    </row>
    <row r="1390" spans="2:17" ht="15">
      <c r="B1390" s="88"/>
      <c r="C1390" s="89"/>
      <c r="D1390" s="170"/>
      <c r="E1390" s="174"/>
      <c r="F1390" s="160"/>
      <c r="G1390" s="160"/>
      <c r="H1390" s="160"/>
      <c r="I1390" s="160"/>
      <c r="J1390" s="160"/>
      <c r="N1390" s="83"/>
      <c r="O1390" s="103"/>
      <c r="P1390" s="103"/>
      <c r="Q1390" s="231"/>
    </row>
    <row r="1391" spans="2:17" ht="15">
      <c r="B1391" s="55"/>
      <c r="C1391" s="55"/>
      <c r="D1391" s="55"/>
      <c r="E1391" s="161"/>
      <c r="F1391" s="161"/>
      <c r="G1391" s="169">
        <v>0</v>
      </c>
      <c r="H1391" s="161">
        <f>SUM(I1391-G1391)</f>
        <v>0</v>
      </c>
      <c r="I1391" s="169"/>
      <c r="J1391" s="169"/>
      <c r="N1391" s="83"/>
      <c r="O1391" s="103"/>
      <c r="P1391" s="103"/>
      <c r="Q1391" s="231"/>
    </row>
    <row r="1392" spans="2:17" ht="15">
      <c r="B1392" s="55"/>
      <c r="C1392" s="55"/>
      <c r="D1392" s="55"/>
      <c r="E1392" s="161"/>
      <c r="F1392" s="161"/>
      <c r="G1392" s="169"/>
      <c r="H1392" s="161"/>
      <c r="I1392" s="169"/>
      <c r="J1392" s="169"/>
      <c r="N1392" s="83"/>
      <c r="O1392" s="103"/>
      <c r="P1392" s="103"/>
      <c r="Q1392" s="231"/>
    </row>
    <row r="1393" spans="1:17" ht="15">
      <c r="B1393" s="55"/>
      <c r="C1393" s="55"/>
      <c r="D1393" s="55"/>
      <c r="E1393" s="161"/>
      <c r="F1393" s="161"/>
      <c r="G1393" s="169"/>
      <c r="H1393" s="161"/>
      <c r="I1393" s="169"/>
      <c r="J1393" s="169"/>
      <c r="N1393" s="83"/>
      <c r="O1393" s="103"/>
      <c r="P1393" s="103"/>
      <c r="Q1393" s="231"/>
    </row>
    <row r="1394" spans="1:17" ht="15">
      <c r="B1394" s="55"/>
      <c r="C1394" s="55"/>
      <c r="D1394" s="177"/>
      <c r="E1394" s="178"/>
      <c r="F1394" s="127"/>
      <c r="G1394" s="127"/>
      <c r="H1394" s="161"/>
      <c r="I1394" s="179"/>
      <c r="J1394" s="173"/>
      <c r="N1394" s="83"/>
      <c r="O1394" s="103"/>
      <c r="P1394" s="103"/>
      <c r="Q1394" s="231"/>
    </row>
    <row r="1395" spans="1:17" ht="15.75" customHeight="1">
      <c r="A1395" s="368"/>
      <c r="B1395" s="369"/>
      <c r="C1395" s="370"/>
      <c r="D1395" s="371" t="s">
        <v>220</v>
      </c>
      <c r="E1395" s="372"/>
      <c r="F1395" s="160">
        <f>SUM(F1357+F1376+F1389)</f>
        <v>394913.08</v>
      </c>
      <c r="G1395" s="160">
        <f>SUM(G1357+G1376+G1389)</f>
        <v>241269.19</v>
      </c>
      <c r="H1395" s="160">
        <f>SUM(H1357+H1376+H1389)</f>
        <v>314344.49</v>
      </c>
      <c r="I1395" s="160">
        <f>SUM(I1357+I1376+I1389)</f>
        <v>555613.67999999993</v>
      </c>
      <c r="J1395" s="160">
        <f>SUM(J1357+J1376+J1389)</f>
        <v>628136.42999999993</v>
      </c>
      <c r="N1395" s="83"/>
      <c r="O1395" s="103"/>
      <c r="P1395" s="103"/>
      <c r="Q1395" s="231"/>
    </row>
    <row r="1396" spans="1:17" ht="8.25" customHeight="1">
      <c r="D1396" s="182"/>
      <c r="I1396" s="373"/>
      <c r="J1396" s="374"/>
      <c r="N1396" s="83"/>
      <c r="O1396" s="103"/>
      <c r="P1396" s="103"/>
      <c r="Q1396" s="231"/>
    </row>
    <row r="1397" spans="1:17" ht="15">
      <c r="D1397" s="74" t="s">
        <v>221</v>
      </c>
      <c r="E1397" s="104"/>
      <c r="F1397" s="104" t="s">
        <v>222</v>
      </c>
      <c r="G1397" s="102"/>
      <c r="H1397" s="104" t="s">
        <v>223</v>
      </c>
      <c r="I1397" s="105"/>
      <c r="J1397" s="102"/>
      <c r="N1397" s="83"/>
      <c r="O1397" s="103"/>
      <c r="P1397" s="103"/>
      <c r="Q1397" s="231"/>
    </row>
    <row r="1398" spans="1:17" ht="15">
      <c r="D1398" s="74"/>
      <c r="E1398" s="104"/>
      <c r="F1398" s="104"/>
      <c r="G1398" s="102"/>
      <c r="H1398" s="104"/>
      <c r="I1398" s="105"/>
      <c r="J1398" s="102"/>
      <c r="N1398" s="83"/>
      <c r="O1398" s="103"/>
      <c r="P1398" s="103"/>
      <c r="Q1398" s="231"/>
    </row>
    <row r="1399" spans="1:17" ht="15">
      <c r="D1399" s="74"/>
      <c r="E1399" s="104"/>
      <c r="F1399" s="104"/>
      <c r="G1399" s="105"/>
      <c r="H1399" s="104"/>
      <c r="I1399" s="105"/>
      <c r="J1399" s="105"/>
      <c r="N1399" s="83"/>
      <c r="O1399" s="103"/>
      <c r="P1399" s="103"/>
      <c r="Q1399" s="231"/>
    </row>
    <row r="1400" spans="1:17" ht="15">
      <c r="D1400" s="35" t="s">
        <v>582</v>
      </c>
      <c r="E1400" s="107"/>
      <c r="F1400" s="107" t="s">
        <v>563</v>
      </c>
      <c r="G1400" s="149"/>
      <c r="H1400" s="108" t="s">
        <v>574</v>
      </c>
      <c r="I1400" s="315"/>
      <c r="J1400" s="315"/>
      <c r="N1400" s="83"/>
      <c r="O1400" s="103"/>
      <c r="P1400" s="103"/>
      <c r="Q1400" s="231"/>
    </row>
    <row r="1401" spans="1:17" ht="15">
      <c r="D1401" s="100" t="s">
        <v>359</v>
      </c>
      <c r="E1401" s="34"/>
      <c r="F1401" s="34" t="s">
        <v>245</v>
      </c>
      <c r="G1401" s="109"/>
      <c r="H1401" s="109" t="s">
        <v>226</v>
      </c>
      <c r="I1401" s="34"/>
      <c r="J1401" s="34"/>
      <c r="N1401" s="83"/>
      <c r="O1401" s="103"/>
      <c r="P1401" s="103"/>
      <c r="Q1401" s="231"/>
    </row>
    <row r="1402" spans="1:17" ht="15">
      <c r="D1402" s="100"/>
      <c r="E1402" s="34"/>
      <c r="F1402" s="34"/>
      <c r="G1402" s="109"/>
      <c r="H1402" s="109"/>
      <c r="I1402" s="34"/>
      <c r="J1402" s="34"/>
      <c r="N1402" s="83"/>
      <c r="O1402" s="103"/>
      <c r="P1402" s="103"/>
      <c r="Q1402" s="231"/>
    </row>
    <row r="1403" spans="1:17" ht="15">
      <c r="D1403" s="100"/>
      <c r="E1403" s="34"/>
      <c r="F1403" s="34"/>
      <c r="G1403" s="109"/>
      <c r="H1403" s="109"/>
      <c r="I1403" s="34"/>
      <c r="J1403" s="34"/>
      <c r="N1403" s="83"/>
      <c r="O1403" s="103"/>
      <c r="P1403" s="103"/>
      <c r="Q1403" s="231"/>
    </row>
    <row r="1404" spans="1:17" ht="15">
      <c r="D1404" s="100"/>
      <c r="E1404" s="34"/>
      <c r="F1404" s="34"/>
      <c r="G1404" s="109"/>
      <c r="H1404" s="109"/>
      <c r="I1404" s="34"/>
      <c r="J1404" s="34"/>
      <c r="N1404" s="83"/>
      <c r="O1404" s="103"/>
      <c r="P1404" s="103"/>
      <c r="Q1404" s="231"/>
    </row>
    <row r="1405" spans="1:17" ht="15">
      <c r="D1405" s="100"/>
      <c r="E1405" s="34"/>
      <c r="F1405" s="34"/>
      <c r="G1405" s="109"/>
      <c r="H1405" s="109"/>
      <c r="I1405" s="34"/>
      <c r="J1405" s="34"/>
      <c r="N1405" s="83"/>
      <c r="O1405" s="103"/>
      <c r="P1405" s="103"/>
      <c r="Q1405" s="231"/>
    </row>
    <row r="1406" spans="1:17" ht="15">
      <c r="D1406" s="100"/>
      <c r="E1406" s="34"/>
      <c r="F1406" s="34"/>
      <c r="G1406" s="109"/>
      <c r="H1406" s="109"/>
      <c r="I1406" s="34"/>
      <c r="J1406" s="34"/>
      <c r="N1406" s="83"/>
      <c r="O1406" s="103"/>
      <c r="P1406" s="103"/>
      <c r="Q1406" s="231"/>
    </row>
    <row r="1407" spans="1:17" ht="15">
      <c r="D1407" s="100"/>
      <c r="E1407" s="34"/>
      <c r="F1407" s="34"/>
      <c r="G1407" s="109"/>
      <c r="H1407" s="109"/>
      <c r="I1407" s="34"/>
      <c r="J1407" s="34"/>
      <c r="N1407" s="83"/>
      <c r="O1407" s="103"/>
      <c r="P1407" s="103"/>
      <c r="Q1407" s="231"/>
    </row>
    <row r="1408" spans="1:17" ht="15">
      <c r="D1408" s="100"/>
      <c r="E1408" s="34"/>
      <c r="F1408" s="34"/>
      <c r="G1408" s="109"/>
      <c r="H1408" s="109"/>
      <c r="I1408" s="34"/>
      <c r="J1408" s="34"/>
      <c r="N1408" s="83"/>
      <c r="O1408" s="103"/>
      <c r="P1408" s="103"/>
      <c r="Q1408" s="231"/>
    </row>
    <row r="1409" spans="1:17" ht="15">
      <c r="D1409" s="100"/>
      <c r="E1409" s="34"/>
      <c r="F1409" s="34"/>
      <c r="G1409" s="109"/>
      <c r="H1409" s="109"/>
      <c r="I1409" s="34"/>
      <c r="J1409" s="34"/>
      <c r="N1409" s="83"/>
      <c r="O1409" s="103"/>
      <c r="P1409" s="103"/>
      <c r="Q1409" s="231"/>
    </row>
    <row r="1410" spans="1:17" ht="15">
      <c r="D1410" s="100"/>
      <c r="E1410" s="34"/>
      <c r="F1410" s="34"/>
      <c r="G1410" s="109"/>
      <c r="H1410" s="109"/>
      <c r="I1410" s="34"/>
      <c r="J1410" s="28">
        <v>22</v>
      </c>
      <c r="N1410" s="83"/>
      <c r="O1410" s="103"/>
      <c r="P1410" s="103"/>
      <c r="Q1410" s="231"/>
    </row>
    <row r="1411" spans="1:17" ht="15">
      <c r="A1411" s="536" t="s">
        <v>143</v>
      </c>
      <c r="B1411" s="536"/>
      <c r="C1411" s="536"/>
      <c r="D1411" s="536"/>
      <c r="E1411" s="536"/>
      <c r="F1411" s="536"/>
      <c r="G1411" s="536"/>
      <c r="H1411" s="536"/>
      <c r="I1411" s="536"/>
      <c r="J1411" s="536"/>
      <c r="N1411" s="83"/>
      <c r="O1411" s="103"/>
      <c r="P1411" s="103"/>
      <c r="Q1411" s="231"/>
    </row>
    <row r="1412" spans="1:17" ht="10.5" customHeight="1">
      <c r="A1412" s="152"/>
      <c r="B1412" s="33"/>
      <c r="C1412" s="33"/>
      <c r="D1412" s="33"/>
      <c r="E1412" s="212"/>
      <c r="F1412" s="212"/>
      <c r="G1412" s="212"/>
      <c r="H1412" s="212"/>
      <c r="I1412" s="212"/>
      <c r="J1412" s="212"/>
      <c r="N1412" s="83"/>
      <c r="O1412" s="103"/>
      <c r="P1412" s="103"/>
      <c r="Q1412" s="231"/>
    </row>
    <row r="1413" spans="1:17" ht="15">
      <c r="A1413" s="32" t="s">
        <v>360</v>
      </c>
      <c r="B1413" s="33"/>
      <c r="C1413" s="33"/>
      <c r="D1413" s="33"/>
      <c r="E1413" s="34"/>
      <c r="F1413" s="34"/>
      <c r="G1413" s="34"/>
      <c r="H1413" s="34"/>
      <c r="I1413" s="34"/>
      <c r="J1413" s="109"/>
      <c r="N1413" s="83"/>
      <c r="O1413" s="103"/>
      <c r="P1413" s="103"/>
      <c r="Q1413" s="231"/>
    </row>
    <row r="1414" spans="1:17" ht="11.25" customHeight="1">
      <c r="A1414" s="32"/>
      <c r="B1414" s="33"/>
      <c r="C1414" s="33"/>
      <c r="D1414" s="33"/>
      <c r="E1414" s="34"/>
      <c r="F1414" s="34"/>
      <c r="G1414" s="34"/>
      <c r="H1414" s="34"/>
      <c r="I1414" s="34"/>
      <c r="J1414" s="109"/>
      <c r="N1414" s="83"/>
      <c r="O1414" s="103"/>
      <c r="P1414" s="103"/>
      <c r="Q1414" s="231"/>
    </row>
    <row r="1415" spans="1:17" ht="15" customHeight="1">
      <c r="B1415" s="551" t="s">
        <v>145</v>
      </c>
      <c r="C1415" s="552"/>
      <c r="D1415" s="553"/>
      <c r="E1415" s="557" t="s">
        <v>146</v>
      </c>
      <c r="F1415" s="559" t="s">
        <v>147</v>
      </c>
      <c r="G1415" s="561" t="s">
        <v>148</v>
      </c>
      <c r="H1415" s="562"/>
      <c r="I1415" s="563"/>
      <c r="J1415" s="559" t="s">
        <v>149</v>
      </c>
      <c r="N1415" s="83"/>
      <c r="O1415" s="103"/>
      <c r="P1415" s="103"/>
      <c r="Q1415" s="231"/>
    </row>
    <row r="1416" spans="1:17" ht="33.75" customHeight="1">
      <c r="B1416" s="554"/>
      <c r="C1416" s="555"/>
      <c r="D1416" s="556"/>
      <c r="E1416" s="558"/>
      <c r="F1416" s="560"/>
      <c r="G1416" s="116" t="s">
        <v>150</v>
      </c>
      <c r="H1416" s="116" t="s">
        <v>151</v>
      </c>
      <c r="I1416" s="117" t="s">
        <v>7</v>
      </c>
      <c r="J1416" s="560"/>
      <c r="N1416" s="83"/>
      <c r="O1416" s="103"/>
      <c r="P1416" s="103"/>
      <c r="Q1416" s="231"/>
    </row>
    <row r="1417" spans="1:17" ht="11.25" customHeight="1">
      <c r="B1417" s="153"/>
      <c r="C1417" s="154"/>
      <c r="D1417" s="155"/>
      <c r="E1417" s="213"/>
      <c r="F1417" s="214"/>
      <c r="G1417" s="215"/>
      <c r="H1417" s="214"/>
      <c r="I1417" s="215"/>
      <c r="J1417" s="216"/>
      <c r="N1417" s="83"/>
      <c r="O1417" s="103"/>
      <c r="P1417" s="103"/>
      <c r="Q1417" s="231"/>
    </row>
    <row r="1418" spans="1:17" ht="15">
      <c r="B1418" s="141" t="s">
        <v>152</v>
      </c>
      <c r="C1418" s="74"/>
      <c r="D1418" s="217"/>
      <c r="E1418" s="256" t="s">
        <v>361</v>
      </c>
      <c r="F1418" s="219">
        <f>SUM(F1420:F1438)</f>
        <v>2343178.4300000002</v>
      </c>
      <c r="G1418" s="219">
        <f>SUM(G1420:G1438)</f>
        <v>1304710.5399999998</v>
      </c>
      <c r="H1418" s="219">
        <f>SUM(H1420:H1438)</f>
        <v>1400687.58</v>
      </c>
      <c r="I1418" s="219">
        <f>SUM(I1420:I1438)</f>
        <v>2705398.12</v>
      </c>
      <c r="J1418" s="220">
        <f>SUM(J1420:J1438)</f>
        <v>3063781.87</v>
      </c>
      <c r="N1418" s="83"/>
      <c r="O1418" s="103"/>
      <c r="P1418" s="103"/>
      <c r="Q1418" s="231"/>
    </row>
    <row r="1419" spans="1:17" ht="15">
      <c r="B1419" s="55"/>
      <c r="C1419" s="55"/>
      <c r="D1419" s="55"/>
      <c r="E1419" s="235"/>
      <c r="F1419" s="53"/>
      <c r="G1419" s="54"/>
      <c r="H1419" s="53"/>
      <c r="I1419" s="54"/>
      <c r="J1419" s="54"/>
      <c r="N1419" s="83"/>
      <c r="O1419" s="103"/>
      <c r="P1419" s="103"/>
      <c r="Q1419" s="231"/>
    </row>
    <row r="1420" spans="1:17" ht="15">
      <c r="B1420" s="55" t="s">
        <v>14</v>
      </c>
      <c r="C1420" s="55"/>
      <c r="D1420" s="55"/>
      <c r="E1420" s="56" t="s">
        <v>15</v>
      </c>
      <c r="F1420" s="57">
        <v>1341236.05</v>
      </c>
      <c r="G1420" s="58">
        <v>816814.69</v>
      </c>
      <c r="H1420" s="57">
        <f>SUM(I1420-G1420)</f>
        <v>839293.31</v>
      </c>
      <c r="I1420" s="58">
        <v>1656108</v>
      </c>
      <c r="J1420" s="58">
        <v>1786764</v>
      </c>
      <c r="N1420" s="83"/>
      <c r="O1420" s="103"/>
      <c r="P1420" s="103"/>
      <c r="Q1420" s="231"/>
    </row>
    <row r="1421" spans="1:17" ht="15" customHeight="1">
      <c r="B1421" s="55" t="s">
        <v>16</v>
      </c>
      <c r="C1421" s="55"/>
      <c r="D1421" s="55"/>
      <c r="E1421" s="56" t="s">
        <v>17</v>
      </c>
      <c r="F1421" s="57">
        <v>120000</v>
      </c>
      <c r="G1421" s="58">
        <v>70818.179999999993</v>
      </c>
      <c r="H1421" s="57">
        <f t="shared" ref="H1421:H1433" si="43">SUM(I1421-G1421)</f>
        <v>73181.820000000007</v>
      </c>
      <c r="I1421" s="243">
        <v>144000</v>
      </c>
      <c r="J1421" s="243">
        <v>144000</v>
      </c>
      <c r="N1421" s="83"/>
      <c r="O1421" s="103"/>
      <c r="P1421" s="103"/>
      <c r="Q1421" s="231"/>
    </row>
    <row r="1422" spans="1:17" ht="15">
      <c r="B1422" s="55" t="s">
        <v>18</v>
      </c>
      <c r="C1422" s="55"/>
      <c r="D1422" s="55"/>
      <c r="E1422" s="56" t="s">
        <v>154</v>
      </c>
      <c r="F1422" s="57">
        <v>126000</v>
      </c>
      <c r="G1422" s="58">
        <v>63000</v>
      </c>
      <c r="H1422" s="57">
        <f t="shared" si="43"/>
        <v>63000</v>
      </c>
      <c r="I1422" s="243">
        <v>126000</v>
      </c>
      <c r="J1422" s="243">
        <v>126000</v>
      </c>
      <c r="N1422" s="83"/>
      <c r="O1422" s="103"/>
      <c r="P1422" s="103"/>
      <c r="Q1422" s="231"/>
    </row>
    <row r="1423" spans="1:17" ht="15">
      <c r="B1423" s="55" t="s">
        <v>20</v>
      </c>
      <c r="C1423" s="55"/>
      <c r="D1423" s="55"/>
      <c r="E1423" s="56" t="s">
        <v>21</v>
      </c>
      <c r="F1423" s="57">
        <v>30000</v>
      </c>
      <c r="G1423" s="58">
        <v>30000</v>
      </c>
      <c r="H1423" s="57">
        <f t="shared" si="43"/>
        <v>6000</v>
      </c>
      <c r="I1423" s="243">
        <v>36000</v>
      </c>
      <c r="J1423" s="243">
        <v>36000</v>
      </c>
      <c r="N1423" s="83"/>
      <c r="O1423" s="103"/>
      <c r="P1423" s="103"/>
      <c r="Q1423" s="231"/>
    </row>
    <row r="1424" spans="1:17" ht="15">
      <c r="B1424" s="55" t="s">
        <v>28</v>
      </c>
      <c r="C1424" s="55"/>
      <c r="D1424" s="55"/>
      <c r="E1424" s="79" t="s">
        <v>29</v>
      </c>
      <c r="F1424" s="57">
        <v>70007</v>
      </c>
      <c r="G1424" s="58">
        <v>39237.22</v>
      </c>
      <c r="H1424" s="57">
        <f t="shared" si="43"/>
        <v>39769.78</v>
      </c>
      <c r="I1424" s="243">
        <v>79007</v>
      </c>
      <c r="J1424" s="243">
        <v>90000</v>
      </c>
      <c r="N1424" s="83"/>
      <c r="O1424" s="103"/>
      <c r="P1424" s="103"/>
      <c r="Q1424" s="231"/>
    </row>
    <row r="1425" spans="2:17" ht="15">
      <c r="B1425" s="55" t="s">
        <v>261</v>
      </c>
      <c r="C1425" s="55"/>
      <c r="D1425" s="55"/>
      <c r="E1425" s="79" t="s">
        <v>31</v>
      </c>
      <c r="F1425" s="57">
        <v>111898</v>
      </c>
      <c r="G1425" s="58">
        <v>0</v>
      </c>
      <c r="H1425" s="57">
        <f t="shared" si="43"/>
        <v>138009</v>
      </c>
      <c r="I1425" s="243">
        <v>138009</v>
      </c>
      <c r="J1425" s="243">
        <v>148897</v>
      </c>
      <c r="N1425" s="83"/>
      <c r="O1425" s="103"/>
      <c r="P1425" s="103"/>
      <c r="Q1425" s="231"/>
    </row>
    <row r="1426" spans="2:17" ht="15">
      <c r="B1426" s="55" t="s">
        <v>262</v>
      </c>
      <c r="C1426" s="55"/>
      <c r="D1426" s="55"/>
      <c r="E1426" s="79" t="s">
        <v>33</v>
      </c>
      <c r="F1426" s="57">
        <v>25000</v>
      </c>
      <c r="G1426" s="58">
        <v>0</v>
      </c>
      <c r="H1426" s="57">
        <f t="shared" si="43"/>
        <v>30000</v>
      </c>
      <c r="I1426" s="375">
        <v>30000</v>
      </c>
      <c r="J1426" s="375">
        <v>30000</v>
      </c>
      <c r="N1426" s="83"/>
      <c r="O1426" s="103"/>
      <c r="P1426" s="103"/>
      <c r="Q1426" s="231"/>
    </row>
    <row r="1427" spans="2:17" ht="15">
      <c r="B1427" s="55" t="s">
        <v>156</v>
      </c>
      <c r="C1427" s="55"/>
      <c r="D1427" s="55"/>
      <c r="E1427" s="79" t="s">
        <v>35</v>
      </c>
      <c r="F1427" s="57">
        <v>111898</v>
      </c>
      <c r="G1427" s="58">
        <v>121812</v>
      </c>
      <c r="H1427" s="57">
        <f t="shared" si="43"/>
        <v>16197</v>
      </c>
      <c r="I1427" s="243">
        <v>138009</v>
      </c>
      <c r="J1427" s="243">
        <v>148897</v>
      </c>
      <c r="N1427" s="83"/>
      <c r="O1427" s="103"/>
      <c r="P1427" s="103"/>
      <c r="Q1427" s="231"/>
    </row>
    <row r="1428" spans="2:17" ht="15">
      <c r="B1428" s="55" t="s">
        <v>36</v>
      </c>
      <c r="C1428" s="55"/>
      <c r="D1428" s="55"/>
      <c r="E1428" s="79" t="s">
        <v>35</v>
      </c>
      <c r="F1428" s="57">
        <v>25000</v>
      </c>
      <c r="G1428" s="58">
        <v>0</v>
      </c>
      <c r="H1428" s="57">
        <f t="shared" si="43"/>
        <v>30000</v>
      </c>
      <c r="I1428" s="243">
        <v>30000</v>
      </c>
      <c r="J1428" s="243">
        <v>30000</v>
      </c>
      <c r="N1428" s="83"/>
      <c r="O1428" s="103"/>
      <c r="P1428" s="103"/>
      <c r="Q1428" s="231"/>
    </row>
    <row r="1429" spans="2:17" ht="15">
      <c r="B1429" s="55" t="s">
        <v>158</v>
      </c>
      <c r="C1429" s="55"/>
      <c r="D1429" s="55"/>
      <c r="E1429" s="79" t="s">
        <v>38</v>
      </c>
      <c r="F1429" s="57">
        <v>161006.94</v>
      </c>
      <c r="G1429" s="58">
        <v>98048.960000000006</v>
      </c>
      <c r="H1429" s="57">
        <f t="shared" si="43"/>
        <v>100683.99999999999</v>
      </c>
      <c r="I1429" s="243">
        <v>198732.96</v>
      </c>
      <c r="J1429" s="243">
        <v>214411.68</v>
      </c>
      <c r="N1429" s="83"/>
      <c r="O1429" s="103"/>
      <c r="P1429" s="103"/>
      <c r="Q1429" s="231"/>
    </row>
    <row r="1430" spans="2:17" ht="15">
      <c r="B1430" s="55" t="s">
        <v>39</v>
      </c>
      <c r="C1430" s="55"/>
      <c r="D1430" s="55"/>
      <c r="E1430" s="79" t="s">
        <v>40</v>
      </c>
      <c r="F1430" s="57">
        <v>6000</v>
      </c>
      <c r="G1430" s="58">
        <v>3600</v>
      </c>
      <c r="H1430" s="57">
        <f t="shared" si="43"/>
        <v>3600</v>
      </c>
      <c r="I1430" s="243">
        <v>7200</v>
      </c>
      <c r="J1430" s="243">
        <v>7200</v>
      </c>
      <c r="N1430" s="83"/>
      <c r="O1430" s="103"/>
      <c r="P1430" s="103"/>
      <c r="Q1430" s="231"/>
    </row>
    <row r="1431" spans="2:17" ht="15">
      <c r="B1431" s="55" t="s">
        <v>41</v>
      </c>
      <c r="C1431" s="55"/>
      <c r="D1431" s="55"/>
      <c r="E1431" s="79" t="s">
        <v>42</v>
      </c>
      <c r="F1431" s="57">
        <v>20145.099999999999</v>
      </c>
      <c r="G1431" s="58">
        <v>12789.43</v>
      </c>
      <c r="H1431" s="57">
        <f t="shared" si="43"/>
        <v>20332.730000000003</v>
      </c>
      <c r="I1431" s="243">
        <v>33122.160000000003</v>
      </c>
      <c r="J1431" s="243">
        <v>40202.19</v>
      </c>
      <c r="N1431" s="83"/>
      <c r="O1431" s="103"/>
      <c r="P1431" s="103"/>
      <c r="Q1431" s="231"/>
    </row>
    <row r="1432" spans="2:17" ht="15">
      <c r="B1432" s="55" t="s">
        <v>43</v>
      </c>
      <c r="C1432" s="55"/>
      <c r="D1432" s="55"/>
      <c r="E1432" s="79" t="s">
        <v>44</v>
      </c>
      <c r="F1432" s="57">
        <v>5987.34</v>
      </c>
      <c r="G1432" s="58">
        <v>3600</v>
      </c>
      <c r="H1432" s="57">
        <f t="shared" si="43"/>
        <v>3600</v>
      </c>
      <c r="I1432" s="58">
        <v>7200</v>
      </c>
      <c r="J1432" s="58">
        <v>7200</v>
      </c>
      <c r="N1432" s="83"/>
      <c r="O1432" s="103"/>
      <c r="P1432" s="103"/>
      <c r="Q1432" s="231"/>
    </row>
    <row r="1433" spans="2:17" ht="15">
      <c r="B1433" s="55" t="s">
        <v>22</v>
      </c>
      <c r="C1433" s="55"/>
      <c r="D1433" s="55"/>
      <c r="E1433" s="79" t="s">
        <v>23</v>
      </c>
      <c r="F1433" s="57">
        <v>54000</v>
      </c>
      <c r="G1433" s="58">
        <v>34990.06</v>
      </c>
      <c r="H1433" s="57">
        <f t="shared" si="43"/>
        <v>37009.94</v>
      </c>
      <c r="I1433" s="58">
        <v>72000</v>
      </c>
      <c r="J1433" s="58">
        <v>80000</v>
      </c>
      <c r="N1433" s="83"/>
      <c r="O1433" s="103"/>
      <c r="P1433" s="103"/>
      <c r="Q1433" s="231"/>
    </row>
    <row r="1434" spans="2:17" ht="15">
      <c r="B1434" s="55" t="s">
        <v>123</v>
      </c>
      <c r="C1434" s="55"/>
      <c r="D1434" s="55"/>
      <c r="E1434" s="72" t="s">
        <v>124</v>
      </c>
      <c r="F1434" s="57"/>
      <c r="G1434" s="58"/>
      <c r="H1434" s="57"/>
      <c r="I1434" s="58"/>
      <c r="J1434" s="58">
        <v>174200</v>
      </c>
      <c r="N1434" s="83"/>
      <c r="O1434" s="103"/>
      <c r="P1434" s="103"/>
      <c r="Q1434" s="231"/>
    </row>
    <row r="1435" spans="2:17" ht="15">
      <c r="B1435" s="55" t="s">
        <v>159</v>
      </c>
      <c r="C1435" s="55"/>
      <c r="D1435" s="55"/>
      <c r="E1435" s="56" t="s">
        <v>46</v>
      </c>
      <c r="F1435" s="57"/>
      <c r="G1435" s="58">
        <v>10000</v>
      </c>
      <c r="H1435" s="57"/>
      <c r="I1435" s="58">
        <v>10000</v>
      </c>
      <c r="J1435" s="58"/>
      <c r="N1435" s="83"/>
      <c r="O1435" s="103"/>
      <c r="P1435" s="103"/>
      <c r="Q1435" s="231"/>
    </row>
    <row r="1436" spans="2:17" ht="15">
      <c r="B1436" s="55" t="s">
        <v>271</v>
      </c>
      <c r="C1436" s="55"/>
      <c r="D1436" s="55"/>
      <c r="E1436" s="79" t="s">
        <v>46</v>
      </c>
      <c r="F1436" s="57">
        <v>100000</v>
      </c>
      <c r="G1436" s="58"/>
      <c r="H1436" s="57"/>
      <c r="I1436" s="58"/>
      <c r="J1436" s="58"/>
      <c r="N1436" s="83"/>
      <c r="O1436" s="103"/>
      <c r="P1436" s="103"/>
      <c r="Q1436" s="231"/>
    </row>
    <row r="1437" spans="2:17" ht="15">
      <c r="B1437" s="55" t="s">
        <v>161</v>
      </c>
      <c r="C1437" s="55"/>
      <c r="D1437" s="55"/>
      <c r="E1437" s="79" t="s">
        <v>46</v>
      </c>
      <c r="F1437" s="57">
        <v>35000</v>
      </c>
      <c r="G1437" s="58"/>
      <c r="H1437" s="57"/>
      <c r="I1437" s="58"/>
      <c r="J1437" s="58"/>
      <c r="N1437" s="83"/>
      <c r="O1437" s="103"/>
      <c r="P1437" s="103"/>
      <c r="Q1437" s="231"/>
    </row>
    <row r="1438" spans="2:17" ht="15">
      <c r="B1438" s="55" t="s">
        <v>45</v>
      </c>
      <c r="C1438" s="55"/>
      <c r="D1438" s="55"/>
      <c r="E1438" s="79" t="s">
        <v>46</v>
      </c>
      <c r="F1438" s="57">
        <v>0</v>
      </c>
      <c r="G1438" s="58">
        <v>0</v>
      </c>
      <c r="H1438" s="57">
        <f>SUM(I1438-G1438)</f>
        <v>10</v>
      </c>
      <c r="I1438" s="58">
        <v>10</v>
      </c>
      <c r="J1438" s="58">
        <v>10</v>
      </c>
      <c r="N1438" s="83"/>
      <c r="O1438" s="103"/>
      <c r="P1438" s="103"/>
      <c r="Q1438" s="231"/>
    </row>
    <row r="1439" spans="2:17" ht="7.5" customHeight="1">
      <c r="B1439" s="55"/>
      <c r="C1439" s="55"/>
      <c r="D1439" s="55"/>
      <c r="E1439" s="79"/>
      <c r="F1439" s="57"/>
      <c r="G1439" s="58"/>
      <c r="H1439" s="57"/>
      <c r="I1439" s="58"/>
      <c r="J1439" s="58"/>
      <c r="N1439" s="83"/>
      <c r="O1439" s="103"/>
      <c r="P1439" s="103"/>
      <c r="Q1439" s="231"/>
    </row>
    <row r="1440" spans="2:17" ht="15">
      <c r="B1440" s="153" t="s">
        <v>162</v>
      </c>
      <c r="C1440" s="154"/>
      <c r="D1440" s="155"/>
      <c r="E1440" s="256"/>
      <c r="F1440" s="49">
        <f>SUM(F1442:F1450)</f>
        <v>0</v>
      </c>
      <c r="G1440" s="49">
        <f t="shared" ref="G1440:J1440" si="44">SUM(G1442:G1450)</f>
        <v>113242.73</v>
      </c>
      <c r="H1440" s="49">
        <f t="shared" si="44"/>
        <v>372287.59</v>
      </c>
      <c r="I1440" s="49">
        <f t="shared" si="44"/>
        <v>485530.32</v>
      </c>
      <c r="J1440" s="49">
        <f t="shared" si="44"/>
        <v>274000</v>
      </c>
      <c r="N1440" s="83"/>
      <c r="O1440" s="103"/>
      <c r="P1440" s="103"/>
      <c r="Q1440" s="231"/>
    </row>
    <row r="1441" spans="2:17" ht="7.5" customHeight="1">
      <c r="B1441" s="55"/>
      <c r="C1441" s="55"/>
      <c r="D1441" s="55"/>
      <c r="E1441" s="235"/>
      <c r="F1441" s="53"/>
      <c r="G1441" s="54"/>
      <c r="H1441" s="53"/>
      <c r="I1441" s="54"/>
      <c r="J1441" s="54"/>
      <c r="N1441" s="83"/>
      <c r="O1441" s="103"/>
      <c r="P1441" s="103"/>
      <c r="Q1441" s="231"/>
    </row>
    <row r="1442" spans="2:17" ht="15">
      <c r="B1442" s="55" t="s">
        <v>50</v>
      </c>
      <c r="C1442" s="55"/>
      <c r="D1442" s="55"/>
      <c r="E1442" s="79" t="s">
        <v>51</v>
      </c>
      <c r="F1442" s="57"/>
      <c r="G1442" s="58">
        <v>47949</v>
      </c>
      <c r="H1442" s="57">
        <f>SUM(I1442-G1442)</f>
        <v>27051</v>
      </c>
      <c r="I1442" s="58">
        <v>75000</v>
      </c>
      <c r="J1442" s="58">
        <v>70000</v>
      </c>
      <c r="N1442" s="83"/>
      <c r="O1442" s="103"/>
      <c r="P1442" s="103"/>
      <c r="Q1442" s="231"/>
    </row>
    <row r="1443" spans="2:17" ht="15">
      <c r="B1443" s="55" t="s">
        <v>52</v>
      </c>
      <c r="C1443" s="55"/>
      <c r="D1443" s="55"/>
      <c r="E1443" s="79" t="s">
        <v>53</v>
      </c>
      <c r="F1443" s="57"/>
      <c r="G1443" s="58">
        <v>27072</v>
      </c>
      <c r="H1443" s="57">
        <f t="shared" ref="H1443:H1450" si="45">SUM(I1443-G1443)</f>
        <v>22928</v>
      </c>
      <c r="I1443" s="58">
        <v>50000</v>
      </c>
      <c r="J1443" s="58">
        <v>60000</v>
      </c>
      <c r="N1443" s="83"/>
      <c r="O1443" s="103"/>
      <c r="P1443" s="103"/>
      <c r="Q1443" s="231"/>
    </row>
    <row r="1444" spans="2:17" ht="15">
      <c r="B1444" s="55" t="s">
        <v>54</v>
      </c>
      <c r="C1444" s="55"/>
      <c r="D1444" s="55"/>
      <c r="E1444" s="79" t="s">
        <v>55</v>
      </c>
      <c r="F1444" s="57"/>
      <c r="G1444" s="58">
        <v>20799</v>
      </c>
      <c r="H1444" s="57">
        <f t="shared" si="45"/>
        <v>14201</v>
      </c>
      <c r="I1444" s="58">
        <v>35000</v>
      </c>
      <c r="J1444" s="58">
        <v>55000</v>
      </c>
      <c r="N1444" s="83"/>
      <c r="O1444" s="103"/>
      <c r="P1444" s="103"/>
      <c r="Q1444" s="231"/>
    </row>
    <row r="1445" spans="2:17" ht="15">
      <c r="B1445" s="55" t="s">
        <v>279</v>
      </c>
      <c r="C1445" s="55"/>
      <c r="D1445" s="55"/>
      <c r="E1445" s="79" t="s">
        <v>61</v>
      </c>
      <c r="F1445" s="57"/>
      <c r="G1445" s="58"/>
      <c r="H1445" s="57">
        <f t="shared" si="45"/>
        <v>0</v>
      </c>
      <c r="I1445" s="58"/>
      <c r="J1445" s="58">
        <v>40000</v>
      </c>
      <c r="N1445" s="83"/>
      <c r="O1445" s="103"/>
      <c r="P1445" s="103"/>
      <c r="Q1445" s="231"/>
    </row>
    <row r="1446" spans="2:17" ht="15">
      <c r="B1446" s="55" t="s">
        <v>163</v>
      </c>
      <c r="C1446" s="55"/>
      <c r="D1446" s="55"/>
      <c r="E1446" s="79" t="s">
        <v>65</v>
      </c>
      <c r="F1446" s="57"/>
      <c r="G1446" s="58">
        <v>11822.73</v>
      </c>
      <c r="H1446" s="57">
        <f t="shared" si="45"/>
        <v>12177.27</v>
      </c>
      <c r="I1446" s="58">
        <v>24000</v>
      </c>
      <c r="J1446" s="58">
        <v>24000</v>
      </c>
      <c r="N1446" s="83"/>
      <c r="O1446" s="103"/>
      <c r="P1446" s="103"/>
      <c r="Q1446" s="231"/>
    </row>
    <row r="1447" spans="2:17" ht="15">
      <c r="B1447" s="77" t="s">
        <v>68</v>
      </c>
      <c r="C1447" s="55"/>
      <c r="D1447" s="77"/>
      <c r="E1447" s="139" t="s">
        <v>69</v>
      </c>
      <c r="F1447" s="66"/>
      <c r="G1447" s="66">
        <v>5600</v>
      </c>
      <c r="H1447" s="57">
        <f t="shared" si="45"/>
        <v>12400</v>
      </c>
      <c r="I1447" s="87">
        <v>18000</v>
      </c>
      <c r="J1447" s="87">
        <v>20000</v>
      </c>
      <c r="N1447" s="83"/>
      <c r="O1447" s="103"/>
      <c r="P1447" s="103"/>
      <c r="Q1447" s="231"/>
    </row>
    <row r="1448" spans="2:17" ht="15">
      <c r="B1448" s="55" t="s">
        <v>72</v>
      </c>
      <c r="C1448" s="55"/>
      <c r="D1448" s="55"/>
      <c r="E1448" s="79" t="s">
        <v>73</v>
      </c>
      <c r="F1448" s="57"/>
      <c r="G1448" s="58"/>
      <c r="H1448" s="57">
        <f t="shared" si="45"/>
        <v>0</v>
      </c>
      <c r="I1448" s="58"/>
      <c r="J1448" s="58"/>
      <c r="N1448" s="83"/>
      <c r="O1448" s="103"/>
      <c r="P1448" s="103"/>
      <c r="Q1448" s="231"/>
    </row>
    <row r="1449" spans="2:17" ht="15">
      <c r="B1449" s="55" t="s">
        <v>87</v>
      </c>
      <c r="C1449" s="55"/>
      <c r="D1449" s="55"/>
      <c r="E1449" s="79" t="s">
        <v>88</v>
      </c>
      <c r="F1449" s="57"/>
      <c r="G1449" s="58">
        <v>0</v>
      </c>
      <c r="H1449" s="57">
        <f t="shared" si="45"/>
        <v>15000</v>
      </c>
      <c r="I1449" s="58">
        <v>15000</v>
      </c>
      <c r="J1449" s="58">
        <v>5000</v>
      </c>
      <c r="N1449" s="83"/>
      <c r="O1449" s="103"/>
      <c r="P1449" s="103"/>
      <c r="Q1449" s="231"/>
    </row>
    <row r="1450" spans="2:17" ht="15">
      <c r="B1450" s="55" t="s">
        <v>140</v>
      </c>
      <c r="C1450" s="55"/>
      <c r="D1450" s="55"/>
      <c r="E1450" s="79" t="s">
        <v>88</v>
      </c>
      <c r="F1450" s="57"/>
      <c r="G1450" s="58">
        <v>0</v>
      </c>
      <c r="H1450" s="57">
        <f t="shared" si="45"/>
        <v>268530.32</v>
      </c>
      <c r="I1450" s="58">
        <v>268530.32</v>
      </c>
      <c r="J1450" s="58"/>
      <c r="N1450" s="83"/>
      <c r="O1450" s="103"/>
      <c r="P1450" s="103"/>
      <c r="Q1450" s="231"/>
    </row>
    <row r="1451" spans="2:17" ht="15" customHeight="1">
      <c r="B1451" s="376"/>
      <c r="C1451" s="55"/>
      <c r="D1451" s="376"/>
      <c r="E1451" s="377"/>
      <c r="F1451" s="66"/>
      <c r="G1451" s="66"/>
      <c r="H1451" s="66"/>
      <c r="I1451" s="87"/>
      <c r="J1451" s="87"/>
      <c r="N1451" s="83"/>
      <c r="O1451" s="103"/>
      <c r="P1451" s="103"/>
      <c r="Q1451" s="231"/>
    </row>
    <row r="1452" spans="2:17" ht="15">
      <c r="B1452" s="141" t="s">
        <v>194</v>
      </c>
      <c r="C1452" s="74"/>
      <c r="D1452" s="100"/>
      <c r="E1452" s="142" t="s">
        <v>240</v>
      </c>
      <c r="F1452" s="76">
        <f>SUM(F1453:F1460)</f>
        <v>0</v>
      </c>
      <c r="G1452" s="76">
        <f>SUM(G1453:G1460)</f>
        <v>0</v>
      </c>
      <c r="H1452" s="76">
        <f>SUM(H1453:H1460)</f>
        <v>13000</v>
      </c>
      <c r="I1452" s="76">
        <f>SUM(I1453:I1460)</f>
        <v>13000</v>
      </c>
      <c r="J1452" s="76">
        <f>SUM(J1453:J1460)</f>
        <v>140000</v>
      </c>
      <c r="N1452" s="83"/>
      <c r="O1452" s="103"/>
      <c r="P1452" s="103"/>
      <c r="Q1452" s="231"/>
    </row>
    <row r="1453" spans="2:17" ht="6" customHeight="1">
      <c r="B1453" s="55"/>
      <c r="C1453" s="55"/>
      <c r="D1453" s="55"/>
      <c r="E1453" s="87"/>
      <c r="F1453" s="378"/>
      <c r="G1453" s="66"/>
      <c r="H1453" s="57"/>
      <c r="I1453" s="87"/>
      <c r="J1453" s="87"/>
      <c r="N1453" s="83"/>
      <c r="O1453" s="103"/>
      <c r="P1453" s="103"/>
      <c r="Q1453" s="231"/>
    </row>
    <row r="1454" spans="2:17" ht="15">
      <c r="B1454" s="55" t="s">
        <v>252</v>
      </c>
      <c r="C1454" s="55"/>
      <c r="D1454" s="55"/>
      <c r="E1454" s="129" t="s">
        <v>200</v>
      </c>
      <c r="F1454" s="66"/>
      <c r="G1454" s="378">
        <v>0</v>
      </c>
      <c r="H1454" s="57">
        <f>SUM(I1454-G1454)</f>
        <v>13000</v>
      </c>
      <c r="I1454" s="126">
        <v>13000</v>
      </c>
      <c r="J1454" s="126"/>
      <c r="N1454" s="83"/>
      <c r="O1454" s="103"/>
      <c r="P1454" s="103"/>
      <c r="Q1454" s="231"/>
    </row>
    <row r="1455" spans="2:17" ht="15">
      <c r="B1455" s="55" t="s">
        <v>362</v>
      </c>
      <c r="C1455" s="55"/>
      <c r="D1455" s="55"/>
      <c r="E1455" s="79" t="s">
        <v>196</v>
      </c>
      <c r="F1455" s="66"/>
      <c r="G1455" s="378"/>
      <c r="H1455" s="57"/>
      <c r="I1455" s="126"/>
      <c r="J1455" s="126">
        <v>50000</v>
      </c>
      <c r="N1455" s="83"/>
      <c r="O1455" s="103"/>
      <c r="P1455" s="103"/>
      <c r="Q1455" s="231"/>
    </row>
    <row r="1456" spans="2:17" ht="15">
      <c r="B1456" s="55" t="s">
        <v>199</v>
      </c>
      <c r="C1456" s="55"/>
      <c r="D1456" s="55"/>
      <c r="E1456" s="361" t="s">
        <v>200</v>
      </c>
      <c r="F1456" s="66"/>
      <c r="G1456" s="378"/>
      <c r="H1456" s="57"/>
      <c r="I1456" s="126"/>
      <c r="J1456" s="126">
        <v>40000</v>
      </c>
      <c r="N1456" s="83"/>
      <c r="O1456" s="103"/>
      <c r="P1456" s="103"/>
      <c r="Q1456" s="231"/>
    </row>
    <row r="1457" spans="2:17" ht="15">
      <c r="B1457" s="55" t="s">
        <v>195</v>
      </c>
      <c r="C1457" s="55"/>
      <c r="D1457" s="55"/>
      <c r="E1457" s="79" t="s">
        <v>196</v>
      </c>
      <c r="F1457" s="66"/>
      <c r="G1457" s="378"/>
      <c r="H1457" s="57"/>
      <c r="I1457" s="126"/>
      <c r="J1457" s="126">
        <v>30000</v>
      </c>
      <c r="N1457" s="83"/>
      <c r="O1457" s="103"/>
      <c r="P1457" s="103"/>
      <c r="Q1457" s="231"/>
    </row>
    <row r="1458" spans="2:17" ht="15">
      <c r="B1458" s="55" t="s">
        <v>363</v>
      </c>
      <c r="C1458" s="55"/>
      <c r="D1458" s="55"/>
      <c r="E1458" s="379"/>
      <c r="F1458" s="66"/>
      <c r="G1458" s="378"/>
      <c r="H1458" s="57"/>
      <c r="I1458" s="126"/>
      <c r="J1458" s="126">
        <v>10000</v>
      </c>
      <c r="N1458" s="83"/>
      <c r="O1458" s="103"/>
      <c r="P1458" s="103"/>
      <c r="Q1458" s="231"/>
    </row>
    <row r="1459" spans="2:17" ht="15">
      <c r="B1459" s="55" t="s">
        <v>241</v>
      </c>
      <c r="C1459" s="55"/>
      <c r="D1459" s="55"/>
      <c r="E1459" s="79" t="s">
        <v>196</v>
      </c>
      <c r="F1459" s="66"/>
      <c r="G1459" s="378"/>
      <c r="H1459" s="57"/>
      <c r="I1459" s="126"/>
      <c r="J1459" s="126">
        <v>10000</v>
      </c>
      <c r="N1459" s="83"/>
      <c r="O1459" s="103"/>
      <c r="P1459" s="103"/>
      <c r="Q1459" s="231"/>
    </row>
    <row r="1460" spans="2:17" ht="15">
      <c r="B1460" s="77"/>
      <c r="C1460" s="55"/>
      <c r="D1460" s="77"/>
      <c r="E1460" s="122"/>
      <c r="F1460" s="66"/>
      <c r="G1460" s="66"/>
      <c r="H1460" s="57"/>
      <c r="I1460" s="126"/>
      <c r="J1460" s="126"/>
      <c r="N1460" s="83"/>
      <c r="O1460" s="103"/>
      <c r="P1460" s="103"/>
      <c r="Q1460" s="231"/>
    </row>
    <row r="1461" spans="2:17" ht="16.5" customHeight="1">
      <c r="B1461" s="88"/>
      <c r="C1461" s="89"/>
      <c r="D1461" s="145" t="s">
        <v>220</v>
      </c>
      <c r="E1461" s="122"/>
      <c r="F1461" s="146">
        <f>SUM(F1418+F1440+F1452)</f>
        <v>2343178.4300000002</v>
      </c>
      <c r="G1461" s="146">
        <f>SUM(G1418+G1440+G1452)</f>
        <v>1417953.2699999998</v>
      </c>
      <c r="H1461" s="146">
        <f>SUM(H1418+H1440+H1452)</f>
        <v>1785975.1700000002</v>
      </c>
      <c r="I1461" s="146">
        <f>SUM(I1418+I1440+I1452)</f>
        <v>3203928.44</v>
      </c>
      <c r="J1461" s="146">
        <f>SUM(J1418+J1440+J1452)</f>
        <v>3477781.87</v>
      </c>
      <c r="N1461" s="83"/>
      <c r="O1461" s="103"/>
      <c r="P1461" s="103"/>
      <c r="Q1461" s="231"/>
    </row>
    <row r="1462" spans="2:17" ht="15" customHeight="1">
      <c r="B1462" s="74"/>
      <c r="C1462" s="74"/>
      <c r="D1462" s="74"/>
      <c r="E1462" s="228"/>
      <c r="F1462" s="228"/>
      <c r="G1462" s="229"/>
      <c r="H1462" s="228"/>
      <c r="I1462" s="105"/>
      <c r="J1462" s="105"/>
      <c r="N1462" s="83"/>
      <c r="O1462" s="103"/>
      <c r="P1462" s="103"/>
      <c r="Q1462" s="231"/>
    </row>
    <row r="1463" spans="2:17" ht="15">
      <c r="B1463" s="74"/>
      <c r="C1463" s="74"/>
      <c r="D1463" s="74" t="s">
        <v>221</v>
      </c>
      <c r="E1463" s="104"/>
      <c r="F1463" s="104" t="s">
        <v>222</v>
      </c>
      <c r="G1463" s="102"/>
      <c r="H1463" s="104" t="s">
        <v>223</v>
      </c>
      <c r="I1463" s="105"/>
      <c r="J1463" s="102"/>
      <c r="N1463" s="83"/>
      <c r="O1463" s="103"/>
      <c r="P1463" s="103"/>
      <c r="Q1463" s="231"/>
    </row>
    <row r="1464" spans="2:17" ht="15">
      <c r="B1464" s="74"/>
      <c r="C1464" s="74"/>
      <c r="D1464" s="74"/>
      <c r="E1464" s="104"/>
      <c r="F1464" s="104"/>
      <c r="G1464" s="102"/>
      <c r="H1464" s="104"/>
      <c r="I1464" s="105"/>
      <c r="J1464" s="102"/>
      <c r="N1464" s="83"/>
      <c r="O1464" s="103"/>
      <c r="P1464" s="103"/>
      <c r="Q1464" s="231"/>
    </row>
    <row r="1465" spans="2:17" ht="18" customHeight="1">
      <c r="B1465" s="74"/>
      <c r="C1465" s="74"/>
      <c r="D1465" s="106"/>
      <c r="E1465" s="101"/>
      <c r="F1465" s="101"/>
      <c r="G1465" s="102"/>
      <c r="H1465" s="101"/>
      <c r="I1465" s="102"/>
      <c r="J1465" s="102"/>
      <c r="N1465" s="83"/>
      <c r="O1465" s="103"/>
      <c r="P1465" s="103"/>
      <c r="Q1465" s="231"/>
    </row>
    <row r="1466" spans="2:17" ht="15">
      <c r="B1466" s="74"/>
      <c r="C1466" s="74"/>
      <c r="D1466" s="35" t="s">
        <v>583</v>
      </c>
      <c r="E1466" s="107"/>
      <c r="F1466" s="107" t="s">
        <v>563</v>
      </c>
      <c r="G1466" s="149"/>
      <c r="H1466" s="108" t="s">
        <v>574</v>
      </c>
      <c r="I1466" s="315"/>
      <c r="J1466" s="315"/>
      <c r="N1466" s="83"/>
      <c r="O1466" s="103"/>
      <c r="P1466" s="103"/>
      <c r="Q1466" s="231"/>
    </row>
    <row r="1467" spans="2:17" ht="14.25" customHeight="1">
      <c r="B1467" s="74"/>
      <c r="C1467" s="74"/>
      <c r="D1467" s="100" t="s">
        <v>364</v>
      </c>
      <c r="E1467" s="34"/>
      <c r="F1467" s="34" t="s">
        <v>245</v>
      </c>
      <c r="G1467" s="109"/>
      <c r="H1467" s="109" t="s">
        <v>226</v>
      </c>
      <c r="I1467" s="34"/>
      <c r="J1467" s="34"/>
      <c r="N1467" s="83"/>
      <c r="O1467" s="103"/>
      <c r="P1467" s="103"/>
      <c r="Q1467" s="231"/>
    </row>
    <row r="1468" spans="2:17" ht="14.25" customHeight="1">
      <c r="B1468" s="74"/>
      <c r="C1468" s="74"/>
      <c r="D1468" s="100"/>
      <c r="E1468" s="34"/>
      <c r="F1468" s="34"/>
      <c r="G1468" s="109"/>
      <c r="H1468" s="109"/>
      <c r="I1468" s="34"/>
      <c r="J1468" s="34"/>
      <c r="N1468" s="83"/>
      <c r="O1468" s="103"/>
      <c r="P1468" s="103"/>
      <c r="Q1468" s="231"/>
    </row>
    <row r="1469" spans="2:17" ht="14.25" customHeight="1">
      <c r="B1469" s="74"/>
      <c r="C1469" s="74"/>
      <c r="D1469" s="100"/>
      <c r="E1469" s="34"/>
      <c r="F1469" s="34"/>
      <c r="G1469" s="109"/>
      <c r="H1469" s="109"/>
      <c r="I1469" s="34"/>
      <c r="J1469" s="34"/>
      <c r="N1469" s="83"/>
      <c r="O1469" s="103"/>
      <c r="P1469" s="103"/>
      <c r="Q1469" s="231"/>
    </row>
    <row r="1470" spans="2:17" ht="14.25" customHeight="1">
      <c r="B1470" s="74"/>
      <c r="C1470" s="74"/>
      <c r="D1470" s="100"/>
      <c r="E1470" s="34"/>
      <c r="F1470" s="34"/>
      <c r="G1470" s="109"/>
      <c r="H1470" s="109"/>
      <c r="I1470" s="34"/>
      <c r="J1470" s="34"/>
      <c r="N1470" s="83"/>
      <c r="O1470" s="103"/>
      <c r="P1470" s="103"/>
      <c r="Q1470" s="231"/>
    </row>
    <row r="1471" spans="2:17" ht="14.25" customHeight="1">
      <c r="B1471" s="74"/>
      <c r="C1471" s="74"/>
      <c r="D1471" s="100"/>
      <c r="E1471" s="34"/>
      <c r="F1471" s="34"/>
      <c r="G1471" s="109"/>
      <c r="H1471" s="109"/>
      <c r="I1471" s="34"/>
      <c r="J1471" s="34"/>
      <c r="N1471" s="83"/>
      <c r="O1471" s="103"/>
      <c r="P1471" s="103"/>
      <c r="Q1471" s="231"/>
    </row>
    <row r="1472" spans="2:17" ht="14.25" customHeight="1">
      <c r="B1472" s="74"/>
      <c r="C1472" s="74"/>
      <c r="D1472" s="100"/>
      <c r="E1472" s="34"/>
      <c r="F1472" s="34"/>
      <c r="G1472" s="109"/>
      <c r="H1472" s="109"/>
      <c r="I1472" s="34"/>
      <c r="J1472" s="34"/>
      <c r="N1472" s="83"/>
      <c r="O1472" s="103"/>
      <c r="P1472" s="103"/>
      <c r="Q1472" s="231"/>
    </row>
    <row r="1473" spans="1:17" ht="15">
      <c r="B1473" s="74"/>
      <c r="C1473" s="74"/>
      <c r="D1473" s="100"/>
      <c r="E1473" s="34"/>
      <c r="F1473" s="34"/>
      <c r="G1473" s="109"/>
      <c r="H1473" s="109"/>
      <c r="I1473" s="34"/>
      <c r="J1473" s="28">
        <v>23</v>
      </c>
      <c r="N1473" s="83"/>
      <c r="O1473" s="103"/>
      <c r="P1473" s="103"/>
      <c r="Q1473" s="231"/>
    </row>
    <row r="1474" spans="1:17" ht="15">
      <c r="B1474" s="74"/>
      <c r="C1474" s="74"/>
      <c r="D1474" s="100"/>
      <c r="E1474" s="101"/>
      <c r="F1474" s="101"/>
      <c r="G1474" s="102"/>
      <c r="H1474" s="101"/>
      <c r="I1474" s="102"/>
      <c r="J1474" s="102"/>
      <c r="N1474" s="103"/>
      <c r="O1474" s="103"/>
      <c r="P1474" s="103"/>
      <c r="Q1474" s="231"/>
    </row>
    <row r="1475" spans="1:17" ht="15">
      <c r="A1475" s="536" t="s">
        <v>143</v>
      </c>
      <c r="B1475" s="536"/>
      <c r="C1475" s="536"/>
      <c r="D1475" s="536"/>
      <c r="E1475" s="536"/>
      <c r="F1475" s="536"/>
      <c r="G1475" s="536"/>
      <c r="H1475" s="536"/>
      <c r="I1475" s="536"/>
      <c r="J1475" s="536"/>
      <c r="M1475" s="64"/>
      <c r="N1475" s="103"/>
      <c r="O1475" s="248"/>
      <c r="P1475" s="248"/>
      <c r="Q1475" s="248"/>
    </row>
    <row r="1476" spans="1:17" ht="15">
      <c r="B1476" s="74"/>
      <c r="C1476" s="74"/>
      <c r="D1476" s="74"/>
      <c r="E1476" s="104"/>
      <c r="F1476" s="104"/>
      <c r="G1476" s="105"/>
      <c r="H1476" s="104"/>
      <c r="I1476" s="105"/>
      <c r="J1476" s="105"/>
      <c r="N1476" s="83"/>
      <c r="O1476" s="103"/>
      <c r="P1476" s="103"/>
      <c r="Q1476" s="231"/>
    </row>
    <row r="1477" spans="1:17" ht="15">
      <c r="A1477" s="32" t="s">
        <v>365</v>
      </c>
      <c r="B1477" s="33"/>
      <c r="C1477" s="33"/>
      <c r="D1477" s="33"/>
      <c r="E1477" s="34"/>
      <c r="F1477" s="34"/>
      <c r="G1477" s="34"/>
      <c r="H1477" s="34"/>
      <c r="I1477" s="34"/>
      <c r="J1477" s="109"/>
      <c r="N1477" s="83"/>
      <c r="O1477" s="103"/>
      <c r="P1477" s="103"/>
      <c r="Q1477" s="231"/>
    </row>
    <row r="1478" spans="1:17" ht="15">
      <c r="A1478" s="32"/>
      <c r="B1478" s="33"/>
      <c r="C1478" s="33"/>
      <c r="D1478" s="33"/>
      <c r="E1478" s="34"/>
      <c r="F1478" s="34"/>
      <c r="G1478" s="34"/>
      <c r="H1478" s="34"/>
      <c r="I1478" s="34"/>
      <c r="J1478" s="109"/>
      <c r="N1478" s="83"/>
      <c r="O1478" s="103"/>
      <c r="P1478" s="103"/>
      <c r="Q1478" s="231"/>
    </row>
    <row r="1479" spans="1:17" ht="15" customHeight="1">
      <c r="B1479" s="551" t="s">
        <v>145</v>
      </c>
      <c r="C1479" s="552"/>
      <c r="D1479" s="553"/>
      <c r="E1479" s="557" t="s">
        <v>146</v>
      </c>
      <c r="F1479" s="559" t="s">
        <v>147</v>
      </c>
      <c r="G1479" s="561" t="s">
        <v>148</v>
      </c>
      <c r="H1479" s="562"/>
      <c r="I1479" s="563"/>
      <c r="J1479" s="559" t="s">
        <v>149</v>
      </c>
      <c r="N1479" s="83"/>
      <c r="O1479" s="103"/>
      <c r="P1479" s="103"/>
      <c r="Q1479" s="231"/>
    </row>
    <row r="1480" spans="1:17" ht="33.75" customHeight="1">
      <c r="B1480" s="554"/>
      <c r="C1480" s="555"/>
      <c r="D1480" s="556"/>
      <c r="E1480" s="558"/>
      <c r="F1480" s="560"/>
      <c r="G1480" s="116" t="s">
        <v>150</v>
      </c>
      <c r="H1480" s="116" t="s">
        <v>151</v>
      </c>
      <c r="I1480" s="117" t="s">
        <v>7</v>
      </c>
      <c r="J1480" s="560"/>
      <c r="N1480" s="103"/>
      <c r="O1480" s="103"/>
      <c r="P1480" s="103"/>
      <c r="Q1480" s="231"/>
    </row>
    <row r="1481" spans="1:17" ht="15">
      <c r="B1481" s="153"/>
      <c r="C1481" s="154"/>
      <c r="D1481" s="155"/>
      <c r="E1481" s="213"/>
      <c r="F1481" s="214"/>
      <c r="G1481" s="215"/>
      <c r="H1481" s="214"/>
      <c r="I1481" s="215"/>
      <c r="J1481" s="216"/>
      <c r="M1481" s="64"/>
      <c r="N1481" s="103"/>
      <c r="O1481" s="248"/>
      <c r="P1481" s="248"/>
      <c r="Q1481" s="248"/>
    </row>
    <row r="1482" spans="1:17" ht="15">
      <c r="B1482" s="141" t="s">
        <v>152</v>
      </c>
      <c r="C1482" s="74"/>
      <c r="D1482" s="217"/>
      <c r="E1482" s="218" t="s">
        <v>260</v>
      </c>
      <c r="F1482" s="219">
        <f>SUM(F1484:F1501)</f>
        <v>689347.08000000007</v>
      </c>
      <c r="G1482" s="219">
        <f>SUM(G1484:G1501)</f>
        <v>319302.79000000004</v>
      </c>
      <c r="H1482" s="219">
        <f>SUM(H1484:H1501)</f>
        <v>329326.32999999996</v>
      </c>
      <c r="I1482" s="220">
        <f>SUM(I1484:I1501)</f>
        <v>648629.12</v>
      </c>
      <c r="J1482" s="220">
        <f>SUM(J1484:J1501)</f>
        <v>780836.76</v>
      </c>
    </row>
    <row r="1483" spans="1:17" ht="15">
      <c r="B1483" s="55"/>
      <c r="C1483" s="55"/>
      <c r="D1483" s="55"/>
      <c r="E1483" s="221"/>
      <c r="F1483" s="53"/>
      <c r="G1483" s="54"/>
      <c r="H1483" s="53"/>
      <c r="I1483" s="54"/>
      <c r="J1483" s="54"/>
    </row>
    <row r="1484" spans="1:17" ht="13.5">
      <c r="B1484" s="55" t="s">
        <v>14</v>
      </c>
      <c r="C1484" s="55"/>
      <c r="D1484" s="55"/>
      <c r="E1484" s="56" t="s">
        <v>15</v>
      </c>
      <c r="F1484" s="57">
        <v>369594</v>
      </c>
      <c r="G1484" s="58">
        <v>196916</v>
      </c>
      <c r="H1484" s="57">
        <f>SUM(I1484-G1484)</f>
        <v>198232</v>
      </c>
      <c r="I1484" s="58">
        <v>395148</v>
      </c>
      <c r="J1484" s="58">
        <v>429072</v>
      </c>
    </row>
    <row r="1485" spans="1:17" ht="13.5">
      <c r="B1485" s="55" t="s">
        <v>16</v>
      </c>
      <c r="C1485" s="55"/>
      <c r="D1485" s="55"/>
      <c r="E1485" s="56" t="s">
        <v>17</v>
      </c>
      <c r="F1485" s="57">
        <v>72000</v>
      </c>
      <c r="G1485" s="58">
        <v>36000</v>
      </c>
      <c r="H1485" s="57">
        <f t="shared" ref="H1485:H1495" si="46">SUM(I1485-G1485)</f>
        <v>36000</v>
      </c>
      <c r="I1485" s="58">
        <v>72000</v>
      </c>
      <c r="J1485" s="58">
        <v>72000</v>
      </c>
    </row>
    <row r="1486" spans="1:17" ht="13.5">
      <c r="B1486" s="55" t="s">
        <v>18</v>
      </c>
      <c r="C1486" s="55"/>
      <c r="D1486" s="55"/>
      <c r="E1486" s="56" t="s">
        <v>154</v>
      </c>
      <c r="F1486" s="57"/>
      <c r="G1486" s="58"/>
      <c r="H1486" s="57">
        <f t="shared" si="46"/>
        <v>0</v>
      </c>
      <c r="I1486" s="58"/>
      <c r="J1486" s="58"/>
    </row>
    <row r="1487" spans="1:17" ht="13.5">
      <c r="B1487" s="55" t="s">
        <v>20</v>
      </c>
      <c r="C1487" s="55"/>
      <c r="D1487" s="55"/>
      <c r="E1487" s="56" t="s">
        <v>21</v>
      </c>
      <c r="F1487" s="57">
        <v>18000</v>
      </c>
      <c r="G1487" s="58">
        <v>18000</v>
      </c>
      <c r="H1487" s="57">
        <f t="shared" si="46"/>
        <v>0</v>
      </c>
      <c r="I1487" s="58">
        <v>18000</v>
      </c>
      <c r="J1487" s="58">
        <v>18000</v>
      </c>
    </row>
    <row r="1488" spans="1:17" ht="13.5">
      <c r="B1488" s="55" t="s">
        <v>261</v>
      </c>
      <c r="C1488" s="55"/>
      <c r="D1488" s="55"/>
      <c r="E1488" s="79" t="s">
        <v>31</v>
      </c>
      <c r="F1488" s="57">
        <v>30799.5</v>
      </c>
      <c r="G1488" s="58">
        <v>0</v>
      </c>
      <c r="H1488" s="57">
        <f t="shared" si="46"/>
        <v>32929</v>
      </c>
      <c r="I1488" s="58">
        <v>32929</v>
      </c>
      <c r="J1488" s="58">
        <v>35756</v>
      </c>
    </row>
    <row r="1489" spans="2:10" ht="13.5">
      <c r="B1489" s="55" t="s">
        <v>262</v>
      </c>
      <c r="C1489" s="55"/>
      <c r="D1489" s="55"/>
      <c r="E1489" s="79" t="s">
        <v>33</v>
      </c>
      <c r="F1489" s="57">
        <v>15000</v>
      </c>
      <c r="G1489" s="58">
        <v>0</v>
      </c>
      <c r="H1489" s="57">
        <f t="shared" si="46"/>
        <v>15000</v>
      </c>
      <c r="I1489" s="58">
        <v>15000</v>
      </c>
      <c r="J1489" s="58">
        <v>15000</v>
      </c>
    </row>
    <row r="1490" spans="2:10" ht="13.5">
      <c r="B1490" s="55" t="s">
        <v>156</v>
      </c>
      <c r="C1490" s="55"/>
      <c r="D1490" s="55"/>
      <c r="E1490" s="79" t="s">
        <v>35</v>
      </c>
      <c r="F1490" s="57">
        <v>30799.5</v>
      </c>
      <c r="G1490" s="58">
        <v>32736</v>
      </c>
      <c r="H1490" s="57">
        <f t="shared" si="46"/>
        <v>193</v>
      </c>
      <c r="I1490" s="58">
        <v>32929</v>
      </c>
      <c r="J1490" s="58">
        <v>35756</v>
      </c>
    </row>
    <row r="1491" spans="2:10" ht="13.5">
      <c r="B1491" s="55" t="s">
        <v>229</v>
      </c>
      <c r="C1491" s="55"/>
      <c r="D1491" s="55"/>
      <c r="E1491" s="79" t="s">
        <v>35</v>
      </c>
      <c r="F1491" s="57">
        <v>15000</v>
      </c>
      <c r="G1491" s="58">
        <v>0</v>
      </c>
      <c r="H1491" s="57">
        <f t="shared" si="46"/>
        <v>15000</v>
      </c>
      <c r="I1491" s="58">
        <v>15000</v>
      </c>
      <c r="J1491" s="58">
        <v>15000</v>
      </c>
    </row>
    <row r="1492" spans="2:10" ht="13.5">
      <c r="B1492" s="55" t="s">
        <v>158</v>
      </c>
      <c r="C1492" s="55"/>
      <c r="D1492" s="55"/>
      <c r="E1492" s="79" t="s">
        <v>38</v>
      </c>
      <c r="F1492" s="57">
        <v>44351.28</v>
      </c>
      <c r="G1492" s="58">
        <v>23919.15</v>
      </c>
      <c r="H1492" s="57">
        <f t="shared" si="46"/>
        <v>23498.61</v>
      </c>
      <c r="I1492" s="58">
        <v>47417.760000000002</v>
      </c>
      <c r="J1492" s="58">
        <v>51488.639999999999</v>
      </c>
    </row>
    <row r="1493" spans="2:10" ht="13.5">
      <c r="B1493" s="55" t="s">
        <v>39</v>
      </c>
      <c r="C1493" s="55"/>
      <c r="D1493" s="55"/>
      <c r="E1493" s="79" t="s">
        <v>40</v>
      </c>
      <c r="F1493" s="57">
        <v>3600</v>
      </c>
      <c r="G1493" s="58">
        <v>1800</v>
      </c>
      <c r="H1493" s="57">
        <f t="shared" si="46"/>
        <v>1800</v>
      </c>
      <c r="I1493" s="58">
        <v>3600</v>
      </c>
      <c r="J1493" s="58">
        <v>3600</v>
      </c>
    </row>
    <row r="1494" spans="2:10" ht="13.5">
      <c r="B1494" s="55" t="s">
        <v>41</v>
      </c>
      <c r="C1494" s="55"/>
      <c r="D1494" s="55"/>
      <c r="E1494" s="79" t="s">
        <v>42</v>
      </c>
      <c r="F1494" s="57">
        <v>5720.4</v>
      </c>
      <c r="G1494" s="58">
        <v>3154.74</v>
      </c>
      <c r="H1494" s="57">
        <f t="shared" si="46"/>
        <v>4840.62</v>
      </c>
      <c r="I1494" s="58">
        <v>7995.36</v>
      </c>
      <c r="J1494" s="58">
        <v>9654.1200000000008</v>
      </c>
    </row>
    <row r="1495" spans="2:10" ht="13.5">
      <c r="B1495" s="55" t="s">
        <v>43</v>
      </c>
      <c r="C1495" s="55"/>
      <c r="D1495" s="55"/>
      <c r="E1495" s="79" t="s">
        <v>44</v>
      </c>
      <c r="F1495" s="57">
        <v>3482.4</v>
      </c>
      <c r="G1495" s="58">
        <v>1776.9</v>
      </c>
      <c r="H1495" s="57">
        <f t="shared" si="46"/>
        <v>1823.1</v>
      </c>
      <c r="I1495" s="58">
        <v>3600</v>
      </c>
      <c r="J1495" s="58">
        <v>3600</v>
      </c>
    </row>
    <row r="1496" spans="2:10">
      <c r="B1496" s="55" t="s">
        <v>123</v>
      </c>
      <c r="C1496" s="55"/>
      <c r="D1496" s="55"/>
      <c r="E1496" s="72" t="s">
        <v>124</v>
      </c>
      <c r="F1496" s="57"/>
      <c r="G1496" s="58"/>
      <c r="H1496" s="57"/>
      <c r="I1496" s="58"/>
      <c r="J1496" s="58">
        <v>91900</v>
      </c>
    </row>
    <row r="1497" spans="2:10" ht="13.5">
      <c r="B1497" s="55" t="s">
        <v>159</v>
      </c>
      <c r="C1497" s="55"/>
      <c r="D1497" s="55"/>
      <c r="E1497" s="56" t="s">
        <v>46</v>
      </c>
      <c r="F1497" s="57"/>
      <c r="G1497" s="58">
        <v>5000</v>
      </c>
      <c r="H1497" s="57">
        <f>SUM(I1497-G1497)</f>
        <v>0</v>
      </c>
      <c r="I1497" s="58">
        <v>5000</v>
      </c>
      <c r="J1497" s="58"/>
    </row>
    <row r="1498" spans="2:10">
      <c r="B1498" s="55" t="s">
        <v>271</v>
      </c>
      <c r="C1498" s="55"/>
      <c r="D1498" s="55"/>
      <c r="E1498" s="72" t="s">
        <v>46</v>
      </c>
      <c r="F1498" s="57">
        <v>60000</v>
      </c>
      <c r="G1498" s="58"/>
      <c r="H1498" s="57">
        <f>SUM(I1498-G1498)</f>
        <v>0</v>
      </c>
      <c r="I1498" s="58"/>
      <c r="J1498" s="58"/>
    </row>
    <row r="1499" spans="2:10">
      <c r="B1499" s="55" t="s">
        <v>161</v>
      </c>
      <c r="C1499" s="55"/>
      <c r="D1499" s="55"/>
      <c r="E1499" s="72" t="s">
        <v>46</v>
      </c>
      <c r="F1499" s="57">
        <v>21000</v>
      </c>
      <c r="G1499" s="58"/>
      <c r="H1499" s="57">
        <f>SUM(I1499-G1499)</f>
        <v>0</v>
      </c>
      <c r="I1499" s="58"/>
      <c r="J1499" s="58"/>
    </row>
    <row r="1500" spans="2:10" ht="13.5">
      <c r="B1500" s="55" t="s">
        <v>45</v>
      </c>
      <c r="C1500" s="55"/>
      <c r="D1500" s="55"/>
      <c r="E1500" s="222" t="s">
        <v>46</v>
      </c>
      <c r="F1500" s="57">
        <v>0</v>
      </c>
      <c r="G1500" s="58"/>
      <c r="H1500" s="57">
        <f>SUM(I1500-G1500)</f>
        <v>10</v>
      </c>
      <c r="I1500" s="58">
        <v>10</v>
      </c>
      <c r="J1500" s="58">
        <v>10</v>
      </c>
    </row>
    <row r="1501" spans="2:10" ht="15">
      <c r="B1501" s="55"/>
      <c r="C1501" s="55"/>
      <c r="D1501" s="55"/>
      <c r="E1501" s="223"/>
      <c r="F1501" s="66"/>
      <c r="G1501" s="66"/>
      <c r="H1501" s="66"/>
      <c r="I1501" s="380"/>
      <c r="J1501" s="58"/>
    </row>
    <row r="1502" spans="2:10" ht="15">
      <c r="B1502" s="153" t="s">
        <v>162</v>
      </c>
      <c r="C1502" s="154"/>
      <c r="D1502" s="155"/>
      <c r="E1502" s="218"/>
      <c r="F1502" s="53">
        <f>SUM(F1504:F1509)</f>
        <v>0</v>
      </c>
      <c r="G1502" s="53">
        <f>SUM(G1504:G1509)</f>
        <v>5400</v>
      </c>
      <c r="H1502" s="53">
        <f>SUM(H1504:H1509)</f>
        <v>35400</v>
      </c>
      <c r="I1502" s="53">
        <f>SUM(I1504:I1509)</f>
        <v>40800</v>
      </c>
      <c r="J1502" s="54">
        <f>SUM(J1504:J1509)</f>
        <v>40800</v>
      </c>
    </row>
    <row r="1503" spans="2:10" ht="15">
      <c r="B1503" s="55"/>
      <c r="C1503" s="55"/>
      <c r="D1503" s="55"/>
      <c r="E1503" s="221"/>
      <c r="F1503" s="53"/>
      <c r="G1503" s="54"/>
      <c r="H1503" s="53"/>
      <c r="I1503" s="54"/>
      <c r="J1503" s="54"/>
    </row>
    <row r="1504" spans="2:10" ht="13.5">
      <c r="B1504" s="55" t="s">
        <v>50</v>
      </c>
      <c r="C1504" s="55"/>
      <c r="D1504" s="55"/>
      <c r="E1504" s="137" t="s">
        <v>51</v>
      </c>
      <c r="F1504" s="57"/>
      <c r="G1504" s="58">
        <v>0</v>
      </c>
      <c r="H1504" s="57">
        <f t="shared" ref="H1504:H1509" si="47">SUM(I1504-G1504)</f>
        <v>10000</v>
      </c>
      <c r="I1504" s="58">
        <v>10000</v>
      </c>
      <c r="J1504" s="58">
        <v>10000</v>
      </c>
    </row>
    <row r="1505" spans="2:17" ht="13.5">
      <c r="B1505" s="55" t="s">
        <v>52</v>
      </c>
      <c r="C1505" s="55"/>
      <c r="D1505" s="55"/>
      <c r="E1505" s="137" t="s">
        <v>53</v>
      </c>
      <c r="F1505" s="57"/>
      <c r="G1505" s="58">
        <v>0</v>
      </c>
      <c r="H1505" s="57">
        <f t="shared" si="47"/>
        <v>10000</v>
      </c>
      <c r="I1505" s="58">
        <v>10000</v>
      </c>
      <c r="J1505" s="58">
        <v>10000</v>
      </c>
    </row>
    <row r="1506" spans="2:17" ht="13.5">
      <c r="B1506" s="55" t="s">
        <v>54</v>
      </c>
      <c r="C1506" s="55"/>
      <c r="D1506" s="55"/>
      <c r="E1506" s="79" t="s">
        <v>55</v>
      </c>
      <c r="F1506" s="57"/>
      <c r="G1506" s="58">
        <v>0</v>
      </c>
      <c r="H1506" s="57">
        <f t="shared" si="47"/>
        <v>5000</v>
      </c>
      <c r="I1506" s="58">
        <v>5000</v>
      </c>
      <c r="J1506" s="58">
        <v>10000</v>
      </c>
    </row>
    <row r="1507" spans="2:17" ht="13.5">
      <c r="B1507" s="55" t="s">
        <v>266</v>
      </c>
      <c r="C1507" s="55"/>
      <c r="D1507" s="55"/>
      <c r="E1507" s="79" t="s">
        <v>65</v>
      </c>
      <c r="F1507" s="57"/>
      <c r="G1507" s="58">
        <v>5400</v>
      </c>
      <c r="H1507" s="57">
        <f t="shared" si="47"/>
        <v>5400</v>
      </c>
      <c r="I1507" s="58">
        <v>10800</v>
      </c>
      <c r="J1507" s="58">
        <v>10800</v>
      </c>
    </row>
    <row r="1508" spans="2:17" ht="13.5">
      <c r="B1508" s="55" t="s">
        <v>87</v>
      </c>
      <c r="C1508" s="55"/>
      <c r="D1508" s="55"/>
      <c r="E1508" s="79" t="s">
        <v>88</v>
      </c>
      <c r="F1508" s="57"/>
      <c r="G1508" s="58">
        <v>0</v>
      </c>
      <c r="H1508" s="57">
        <f t="shared" si="47"/>
        <v>5000</v>
      </c>
      <c r="I1508" s="58">
        <v>5000</v>
      </c>
      <c r="J1508" s="58"/>
    </row>
    <row r="1509" spans="2:17" ht="13.5">
      <c r="B1509" s="55"/>
      <c r="C1509" s="55"/>
      <c r="D1509" s="55"/>
      <c r="E1509" s="79"/>
      <c r="F1509" s="57"/>
      <c r="G1509" s="58"/>
      <c r="H1509" s="57">
        <f t="shared" si="47"/>
        <v>0</v>
      </c>
      <c r="I1509" s="58"/>
      <c r="J1509" s="58"/>
    </row>
    <row r="1510" spans="2:17" ht="15" customHeight="1">
      <c r="B1510" s="55"/>
      <c r="C1510" s="55"/>
      <c r="D1510" s="55"/>
      <c r="E1510" s="57"/>
      <c r="F1510" s="57"/>
      <c r="G1510" s="58"/>
      <c r="H1510" s="57"/>
      <c r="I1510" s="58"/>
      <c r="J1510" s="58"/>
    </row>
    <row r="1511" spans="2:17" ht="16.5" customHeight="1">
      <c r="B1511" s="88"/>
      <c r="C1511" s="89"/>
      <c r="D1511" s="145" t="s">
        <v>220</v>
      </c>
      <c r="E1511" s="57"/>
      <c r="F1511" s="53">
        <f>SUM(F1482+F1502)</f>
        <v>689347.08000000007</v>
      </c>
      <c r="G1511" s="53">
        <f>SUM(G1482+G1502)</f>
        <v>324702.79000000004</v>
      </c>
      <c r="H1511" s="53">
        <f>SUM(H1482+H1502)</f>
        <v>364726.32999999996</v>
      </c>
      <c r="I1511" s="53">
        <f>SUM(I1482+I1502)</f>
        <v>689429.12</v>
      </c>
      <c r="J1511" s="54">
        <f>SUM(J1482+J1502)</f>
        <v>821636.76</v>
      </c>
    </row>
    <row r="1512" spans="2:17" ht="15">
      <c r="B1512" s="74"/>
      <c r="C1512" s="74"/>
      <c r="D1512" s="74"/>
      <c r="E1512" s="228"/>
      <c r="F1512" s="228"/>
      <c r="G1512" s="229"/>
      <c r="H1512" s="228"/>
      <c r="I1512" s="102"/>
      <c r="J1512" s="102"/>
    </row>
    <row r="1513" spans="2:17">
      <c r="B1513" s="74"/>
      <c r="C1513" s="74"/>
      <c r="D1513" s="74"/>
      <c r="E1513" s="228"/>
      <c r="F1513" s="228"/>
      <c r="G1513" s="229"/>
      <c r="H1513" s="228"/>
      <c r="I1513" s="105"/>
      <c r="J1513" s="105"/>
    </row>
    <row r="1514" spans="2:17" ht="15">
      <c r="B1514" s="74"/>
      <c r="C1514" s="74"/>
      <c r="D1514" s="74" t="s">
        <v>221</v>
      </c>
      <c r="E1514" s="104"/>
      <c r="F1514" s="104" t="s">
        <v>222</v>
      </c>
      <c r="G1514" s="102"/>
      <c r="H1514" s="104" t="s">
        <v>223</v>
      </c>
      <c r="I1514" s="105"/>
      <c r="J1514" s="102"/>
    </row>
    <row r="1515" spans="2:17" ht="15">
      <c r="B1515" s="74"/>
      <c r="C1515" s="74"/>
      <c r="D1515" s="106"/>
      <c r="E1515" s="101"/>
      <c r="F1515" s="101"/>
      <c r="G1515" s="102"/>
      <c r="H1515" s="101"/>
      <c r="I1515" s="102"/>
      <c r="J1515" s="102"/>
    </row>
    <row r="1516" spans="2:17">
      <c r="B1516" s="74"/>
      <c r="C1516" s="74"/>
      <c r="D1516" s="74"/>
      <c r="E1516" s="104"/>
      <c r="F1516" s="104"/>
      <c r="G1516" s="105"/>
      <c r="H1516" s="104"/>
      <c r="I1516" s="105"/>
      <c r="J1516" s="105"/>
    </row>
    <row r="1517" spans="2:17">
      <c r="B1517" s="74"/>
      <c r="C1517" s="74"/>
      <c r="D1517" s="35" t="s">
        <v>570</v>
      </c>
      <c r="E1517" s="107"/>
      <c r="F1517" s="107" t="s">
        <v>563</v>
      </c>
      <c r="G1517" s="149"/>
      <c r="H1517" s="108" t="s">
        <v>574</v>
      </c>
      <c r="I1517" s="315"/>
      <c r="J1517" s="315"/>
    </row>
    <row r="1518" spans="2:17">
      <c r="B1518" s="74"/>
      <c r="C1518" s="74"/>
      <c r="D1518" s="100" t="s">
        <v>366</v>
      </c>
      <c r="E1518" s="34"/>
      <c r="F1518" s="34" t="s">
        <v>245</v>
      </c>
      <c r="G1518" s="109"/>
      <c r="H1518" s="109" t="s">
        <v>226</v>
      </c>
      <c r="I1518" s="34"/>
      <c r="J1518" s="34"/>
    </row>
    <row r="1519" spans="2:17">
      <c r="B1519" s="74"/>
      <c r="C1519" s="74"/>
      <c r="D1519" s="74"/>
      <c r="E1519" s="104"/>
      <c r="F1519" s="104"/>
      <c r="G1519" s="105"/>
      <c r="H1519" s="104"/>
      <c r="I1519" s="105"/>
      <c r="J1519" s="105"/>
      <c r="P1519" s="64"/>
    </row>
    <row r="1520" spans="2:17" ht="15">
      <c r="B1520" s="74"/>
      <c r="C1520" s="74"/>
      <c r="D1520" s="74"/>
      <c r="E1520" s="299"/>
      <c r="F1520" s="299"/>
      <c r="G1520" s="247"/>
      <c r="H1520" s="299"/>
      <c r="I1520" s="105"/>
      <c r="J1520" s="105"/>
      <c r="N1520" s="64"/>
      <c r="O1520" s="64"/>
      <c r="P1520" s="64"/>
      <c r="Q1520" s="64"/>
    </row>
    <row r="1521" spans="2:17">
      <c r="B1521" s="74"/>
      <c r="C1521" s="74"/>
      <c r="D1521" s="74"/>
      <c r="E1521" s="228"/>
      <c r="F1521" s="228"/>
      <c r="G1521" s="229"/>
      <c r="H1521" s="228"/>
      <c r="I1521" s="105"/>
      <c r="J1521" s="105"/>
      <c r="N1521" s="64"/>
      <c r="O1521" s="64"/>
      <c r="P1521" s="64"/>
      <c r="Q1521" s="64"/>
    </row>
    <row r="1522" spans="2:17">
      <c r="B1522" s="74"/>
      <c r="C1522" s="74"/>
      <c r="D1522" s="74"/>
      <c r="E1522" s="228"/>
      <c r="F1522" s="228"/>
      <c r="G1522" s="229"/>
      <c r="H1522" s="228"/>
      <c r="I1522" s="105"/>
      <c r="J1522" s="105"/>
      <c r="N1522" s="320"/>
      <c r="O1522" s="320"/>
      <c r="P1522" s="103"/>
      <c r="Q1522" s="320"/>
    </row>
    <row r="1523" spans="2:17" ht="15">
      <c r="B1523" s="74"/>
      <c r="C1523" s="74"/>
      <c r="D1523" s="74"/>
      <c r="E1523" s="228"/>
      <c r="F1523" s="228"/>
      <c r="G1523" s="229"/>
      <c r="H1523" s="228"/>
      <c r="I1523" s="105"/>
      <c r="J1523" s="105"/>
      <c r="N1523" s="103"/>
      <c r="O1523" s="231"/>
      <c r="P1523" s="231"/>
      <c r="Q1523" s="231"/>
    </row>
    <row r="1524" spans="2:17" ht="15">
      <c r="B1524" s="74"/>
      <c r="C1524" s="74"/>
      <c r="D1524" s="74"/>
      <c r="E1524" s="228"/>
      <c r="F1524" s="228"/>
      <c r="G1524" s="229"/>
      <c r="H1524" s="228"/>
      <c r="I1524" s="247"/>
      <c r="J1524" s="247"/>
      <c r="N1524" s="103"/>
      <c r="O1524" s="103"/>
      <c r="P1524" s="103"/>
      <c r="Q1524" s="103"/>
    </row>
    <row r="1525" spans="2:17">
      <c r="B1525" s="74"/>
      <c r="C1525" s="74"/>
      <c r="D1525" s="74"/>
      <c r="E1525" s="228"/>
      <c r="F1525" s="228"/>
      <c r="G1525" s="229"/>
      <c r="H1525" s="228"/>
      <c r="I1525" s="105"/>
      <c r="J1525" s="105"/>
      <c r="N1525" s="103"/>
      <c r="O1525" s="103"/>
      <c r="P1525" s="103"/>
      <c r="Q1525" s="103"/>
    </row>
    <row r="1526" spans="2:17">
      <c r="B1526" s="74"/>
      <c r="C1526" s="74"/>
      <c r="D1526" s="74"/>
      <c r="E1526" s="228"/>
      <c r="F1526" s="228"/>
      <c r="G1526" s="229"/>
      <c r="H1526" s="228"/>
      <c r="I1526" s="105"/>
      <c r="J1526" s="105"/>
      <c r="N1526" s="103"/>
      <c r="O1526" s="103"/>
      <c r="P1526" s="103"/>
      <c r="Q1526" s="103"/>
    </row>
    <row r="1527" spans="2:17">
      <c r="B1527" s="74"/>
      <c r="C1527" s="74"/>
      <c r="D1527" s="74"/>
      <c r="E1527" s="228"/>
      <c r="F1527" s="228"/>
      <c r="G1527" s="229"/>
      <c r="H1527" s="228"/>
      <c r="I1527" s="105"/>
      <c r="J1527" s="105"/>
      <c r="N1527" s="103"/>
      <c r="O1527" s="103"/>
      <c r="P1527" s="103"/>
      <c r="Q1527" s="103"/>
    </row>
    <row r="1528" spans="2:17">
      <c r="B1528" s="74"/>
      <c r="C1528" s="74"/>
      <c r="D1528" s="74"/>
      <c r="E1528" s="228"/>
      <c r="F1528" s="228"/>
      <c r="G1528" s="229"/>
      <c r="H1528" s="228"/>
      <c r="I1528" s="105"/>
      <c r="J1528" s="105"/>
      <c r="N1528" s="103"/>
      <c r="O1528" s="103"/>
      <c r="P1528" s="103"/>
      <c r="Q1528" s="103"/>
    </row>
    <row r="1529" spans="2:17">
      <c r="B1529" s="74"/>
      <c r="C1529" s="74"/>
      <c r="D1529" s="74"/>
      <c r="E1529" s="228"/>
      <c r="F1529" s="228"/>
      <c r="G1529" s="229"/>
      <c r="H1529" s="228"/>
      <c r="I1529" s="105"/>
      <c r="J1529" s="105"/>
      <c r="N1529" s="103"/>
      <c r="O1529" s="103"/>
      <c r="P1529" s="103"/>
      <c r="Q1529" s="103"/>
    </row>
    <row r="1530" spans="2:17">
      <c r="B1530" s="74"/>
      <c r="C1530" s="74"/>
      <c r="D1530" s="74"/>
      <c r="E1530" s="228"/>
      <c r="F1530" s="228"/>
      <c r="G1530" s="229"/>
      <c r="H1530" s="228"/>
      <c r="I1530" s="105"/>
      <c r="J1530" s="105"/>
      <c r="N1530" s="103"/>
      <c r="O1530" s="103"/>
      <c r="P1530" s="103"/>
      <c r="Q1530" s="103"/>
    </row>
    <row r="1531" spans="2:17">
      <c r="B1531" s="74"/>
      <c r="C1531" s="74"/>
      <c r="D1531" s="74"/>
      <c r="E1531" s="228"/>
      <c r="F1531" s="228"/>
      <c r="G1531" s="229"/>
      <c r="H1531" s="228"/>
      <c r="I1531" s="105"/>
      <c r="J1531" s="105"/>
      <c r="N1531" s="103"/>
      <c r="O1531" s="103"/>
      <c r="P1531" s="103"/>
      <c r="Q1531" s="103"/>
    </row>
    <row r="1532" spans="2:17">
      <c r="B1532" s="74"/>
      <c r="C1532" s="74"/>
      <c r="D1532" s="74"/>
      <c r="E1532" s="228"/>
      <c r="F1532" s="228"/>
      <c r="G1532" s="229"/>
      <c r="H1532" s="228"/>
      <c r="I1532" s="105"/>
      <c r="J1532" s="105"/>
      <c r="N1532" s="103"/>
      <c r="O1532" s="103"/>
      <c r="P1532" s="103"/>
      <c r="Q1532" s="103"/>
    </row>
    <row r="1533" spans="2:17">
      <c r="B1533" s="74"/>
      <c r="C1533" s="74"/>
      <c r="D1533" s="74"/>
      <c r="E1533" s="228"/>
      <c r="F1533" s="228"/>
      <c r="G1533" s="229"/>
      <c r="H1533" s="228"/>
      <c r="I1533" s="105"/>
      <c r="J1533" s="105"/>
      <c r="N1533" s="103"/>
      <c r="O1533" s="103"/>
      <c r="P1533" s="103"/>
      <c r="Q1533" s="103"/>
    </row>
    <row r="1534" spans="2:17">
      <c r="B1534" s="74"/>
      <c r="C1534" s="74"/>
      <c r="D1534" s="74"/>
      <c r="E1534" s="228"/>
      <c r="F1534" s="228"/>
      <c r="G1534" s="229"/>
      <c r="H1534" s="228"/>
      <c r="I1534" s="105"/>
      <c r="J1534" s="105"/>
      <c r="N1534" s="103"/>
      <c r="O1534" s="103"/>
      <c r="P1534" s="103"/>
      <c r="Q1534" s="103"/>
    </row>
    <row r="1535" spans="2:17">
      <c r="B1535" s="74"/>
      <c r="C1535" s="74"/>
      <c r="D1535" s="74"/>
      <c r="E1535" s="228"/>
      <c r="F1535" s="228"/>
      <c r="G1535" s="229"/>
      <c r="H1535" s="228"/>
      <c r="I1535" s="105"/>
      <c r="J1535" s="105"/>
      <c r="N1535" s="103"/>
      <c r="O1535" s="103"/>
      <c r="P1535" s="103"/>
      <c r="Q1535" s="103"/>
    </row>
    <row r="1536" spans="2:17">
      <c r="B1536" s="74"/>
      <c r="C1536" s="74"/>
      <c r="D1536" s="74"/>
      <c r="E1536" s="228"/>
      <c r="F1536" s="228"/>
      <c r="G1536" s="229"/>
      <c r="H1536" s="228"/>
      <c r="I1536" s="105"/>
      <c r="J1536" s="105"/>
      <c r="N1536" s="103"/>
      <c r="O1536" s="103"/>
      <c r="P1536" s="103"/>
      <c r="Q1536" s="103"/>
    </row>
    <row r="1537" spans="1:17">
      <c r="B1537" s="74"/>
      <c r="C1537" s="74"/>
      <c r="D1537" s="74"/>
      <c r="E1537" s="228"/>
      <c r="F1537" s="228"/>
      <c r="G1537" s="229"/>
      <c r="H1537" s="228"/>
      <c r="I1537" s="105"/>
      <c r="J1537" s="105"/>
      <c r="N1537" s="103"/>
      <c r="O1537" s="103"/>
      <c r="P1537" s="103"/>
      <c r="Q1537" s="103"/>
    </row>
    <row r="1538" spans="1:17">
      <c r="B1538" s="74"/>
      <c r="C1538" s="74"/>
      <c r="D1538" s="74"/>
      <c r="E1538" s="228"/>
      <c r="F1538" s="228"/>
      <c r="G1538" s="229"/>
      <c r="H1538" s="228"/>
      <c r="I1538" s="105"/>
      <c r="J1538" s="105"/>
      <c r="N1538" s="103"/>
      <c r="O1538" s="103"/>
      <c r="P1538" s="103"/>
      <c r="Q1538" s="103"/>
    </row>
    <row r="1539" spans="1:17" ht="15">
      <c r="B1539" s="74"/>
      <c r="C1539" s="74"/>
      <c r="D1539" s="100"/>
      <c r="E1539" s="104"/>
      <c r="F1539" s="104"/>
      <c r="G1539" s="105"/>
      <c r="H1539" s="104"/>
      <c r="I1539" s="102"/>
      <c r="J1539" s="305">
        <v>24</v>
      </c>
      <c r="N1539" s="103"/>
      <c r="O1539" s="103"/>
      <c r="P1539" s="103"/>
      <c r="Q1539" s="103"/>
    </row>
    <row r="1540" spans="1:17" ht="15">
      <c r="A1540" s="536" t="s">
        <v>143</v>
      </c>
      <c r="B1540" s="536"/>
      <c r="C1540" s="536"/>
      <c r="D1540" s="536"/>
      <c r="E1540" s="536"/>
      <c r="F1540" s="536"/>
      <c r="G1540" s="536"/>
      <c r="H1540" s="536"/>
      <c r="I1540" s="536"/>
      <c r="J1540" s="536"/>
      <c r="N1540" s="103"/>
      <c r="O1540" s="103"/>
      <c r="P1540" s="248"/>
      <c r="Q1540" s="103"/>
    </row>
    <row r="1541" spans="1:17" ht="15">
      <c r="N1541" s="103"/>
      <c r="O1541" s="231"/>
      <c r="P1541" s="231"/>
      <c r="Q1541" s="231"/>
    </row>
    <row r="1542" spans="1:17">
      <c r="A1542" s="32" t="s">
        <v>367</v>
      </c>
      <c r="B1542" s="111"/>
      <c r="C1542" s="111"/>
      <c r="D1542" s="111"/>
      <c r="E1542" s="152"/>
      <c r="F1542" s="152"/>
      <c r="G1542" s="152"/>
      <c r="H1542" s="152"/>
      <c r="J1542" s="114"/>
      <c r="N1542" s="103"/>
      <c r="O1542" s="103"/>
      <c r="P1542" s="103"/>
      <c r="Q1542" s="103"/>
    </row>
    <row r="1543" spans="1:17">
      <c r="A1543" s="32"/>
      <c r="B1543" s="111"/>
      <c r="C1543" s="111"/>
      <c r="D1543" s="111"/>
      <c r="E1543" s="152"/>
      <c r="F1543" s="152"/>
      <c r="G1543" s="152"/>
      <c r="H1543" s="152"/>
      <c r="J1543" s="114"/>
      <c r="N1543" s="103"/>
      <c r="O1543" s="103"/>
      <c r="P1543" s="103"/>
      <c r="Q1543" s="103"/>
    </row>
    <row r="1544" spans="1:17" ht="12.75" customHeight="1">
      <c r="B1544" s="551" t="s">
        <v>145</v>
      </c>
      <c r="C1544" s="552"/>
      <c r="D1544" s="553"/>
      <c r="E1544" s="557" t="s">
        <v>146</v>
      </c>
      <c r="F1544" s="559" t="s">
        <v>147</v>
      </c>
      <c r="G1544" s="561" t="s">
        <v>148</v>
      </c>
      <c r="H1544" s="562"/>
      <c r="I1544" s="563"/>
      <c r="J1544" s="559" t="s">
        <v>149</v>
      </c>
      <c r="N1544" s="103"/>
      <c r="O1544" s="103"/>
      <c r="P1544" s="103"/>
      <c r="Q1544" s="103"/>
    </row>
    <row r="1545" spans="1:17" ht="33.75" customHeight="1">
      <c r="B1545" s="554"/>
      <c r="C1545" s="555"/>
      <c r="D1545" s="556"/>
      <c r="E1545" s="558"/>
      <c r="F1545" s="560"/>
      <c r="G1545" s="116" t="s">
        <v>150</v>
      </c>
      <c r="H1545" s="116" t="s">
        <v>151</v>
      </c>
      <c r="I1545" s="117" t="s">
        <v>7</v>
      </c>
      <c r="J1545" s="560"/>
      <c r="N1545" s="103"/>
      <c r="O1545" s="103"/>
      <c r="P1545" s="381"/>
      <c r="Q1545" s="103"/>
    </row>
    <row r="1546" spans="1:17" ht="15">
      <c r="B1546" s="153"/>
      <c r="C1546" s="154"/>
      <c r="D1546" s="155"/>
      <c r="E1546" s="156"/>
      <c r="F1546" s="109"/>
      <c r="G1546" s="157"/>
      <c r="H1546" s="109"/>
      <c r="I1546" s="157"/>
      <c r="J1546" s="157"/>
      <c r="M1546" s="64"/>
      <c r="N1546" s="317"/>
      <c r="O1546" s="317"/>
      <c r="P1546" s="317"/>
      <c r="Q1546" s="317"/>
    </row>
    <row r="1547" spans="1:17" ht="15">
      <c r="B1547" s="141" t="s">
        <v>152</v>
      </c>
      <c r="C1547" s="74"/>
      <c r="D1547" s="217"/>
      <c r="E1547" s="159" t="s">
        <v>247</v>
      </c>
      <c r="F1547" s="95">
        <f>SUM(F1548:F1564)</f>
        <v>293179.97000000003</v>
      </c>
      <c r="G1547" s="95">
        <f>SUM(G1548:G1564)</f>
        <v>141278.13999999998</v>
      </c>
      <c r="H1547" s="95">
        <f>SUM(H1548:H1564)</f>
        <v>158789.46</v>
      </c>
      <c r="I1547" s="95">
        <f>SUM(I1548:I1564)</f>
        <v>300067.59999999998</v>
      </c>
      <c r="J1547" s="382">
        <f>SUM(J1548:J1564)</f>
        <v>334884.26</v>
      </c>
      <c r="M1547" s="64"/>
      <c r="N1547" s="270"/>
      <c r="O1547" s="270"/>
      <c r="P1547" s="270"/>
      <c r="Q1547" s="270"/>
    </row>
    <row r="1548" spans="1:17" ht="15">
      <c r="B1548" s="55"/>
      <c r="C1548" s="55"/>
      <c r="D1548" s="55"/>
      <c r="E1548" s="341"/>
      <c r="F1548" s="175"/>
      <c r="G1548" s="164"/>
      <c r="H1548" s="383"/>
      <c r="I1548" s="164"/>
      <c r="J1548" s="164"/>
      <c r="M1548" s="64"/>
      <c r="N1548" s="270"/>
      <c r="O1548" s="270"/>
      <c r="P1548" s="270"/>
      <c r="Q1548" s="270"/>
    </row>
    <row r="1549" spans="1:17" ht="15">
      <c r="B1549" s="55" t="s">
        <v>14</v>
      </c>
      <c r="C1549" s="55"/>
      <c r="D1549" s="55"/>
      <c r="E1549" s="125" t="s">
        <v>15</v>
      </c>
      <c r="F1549" s="161">
        <v>171918</v>
      </c>
      <c r="G1549" s="169">
        <v>93726</v>
      </c>
      <c r="H1549" s="161">
        <f>SUM(I1549-G1549)</f>
        <v>96114</v>
      </c>
      <c r="I1549" s="169">
        <v>189840</v>
      </c>
      <c r="J1549" s="169">
        <v>216072</v>
      </c>
      <c r="M1549" s="64"/>
      <c r="N1549" s="270"/>
      <c r="O1549" s="270"/>
      <c r="P1549" s="270"/>
      <c r="Q1549" s="270"/>
    </row>
    <row r="1550" spans="1:17" ht="15">
      <c r="B1550" s="55" t="s">
        <v>16</v>
      </c>
      <c r="C1550" s="55"/>
      <c r="D1550" s="55"/>
      <c r="E1550" s="125" t="s">
        <v>17</v>
      </c>
      <c r="F1550" s="161">
        <v>24000</v>
      </c>
      <c r="G1550" s="169">
        <v>12000</v>
      </c>
      <c r="H1550" s="161">
        <f t="shared" ref="H1550:H1564" si="48">SUM(I1550-G1550)</f>
        <v>12000</v>
      </c>
      <c r="I1550" s="169">
        <v>24000</v>
      </c>
      <c r="J1550" s="169">
        <v>24000</v>
      </c>
      <c r="M1550" s="64"/>
      <c r="N1550" s="270"/>
      <c r="O1550" s="270"/>
      <c r="P1550" s="270"/>
      <c r="Q1550" s="270"/>
    </row>
    <row r="1551" spans="1:17" ht="15">
      <c r="B1551" s="55" t="s">
        <v>18</v>
      </c>
      <c r="C1551" s="55"/>
      <c r="D1551" s="55"/>
      <c r="E1551" s="125" t="s">
        <v>154</v>
      </c>
      <c r="F1551" s="175"/>
      <c r="G1551" s="169"/>
      <c r="H1551" s="161">
        <f t="shared" si="48"/>
        <v>0</v>
      </c>
      <c r="I1551" s="169"/>
      <c r="J1551" s="169"/>
      <c r="M1551" s="64"/>
      <c r="N1551" s="270"/>
      <c r="O1551" s="270"/>
      <c r="P1551" s="270"/>
      <c r="Q1551" s="270"/>
    </row>
    <row r="1552" spans="1:17" ht="15">
      <c r="B1552" s="55" t="s">
        <v>20</v>
      </c>
      <c r="C1552" s="55"/>
      <c r="D1552" s="55"/>
      <c r="E1552" s="125" t="s">
        <v>21</v>
      </c>
      <c r="F1552" s="161">
        <v>6000</v>
      </c>
      <c r="G1552" s="169">
        <v>6000</v>
      </c>
      <c r="H1552" s="161">
        <f t="shared" si="48"/>
        <v>0</v>
      </c>
      <c r="I1552" s="169">
        <v>6000</v>
      </c>
      <c r="J1552" s="169">
        <v>6000</v>
      </c>
      <c r="M1552" s="64"/>
      <c r="N1552" s="270"/>
      <c r="O1552" s="270"/>
      <c r="P1552" s="270"/>
      <c r="Q1552" s="270"/>
    </row>
    <row r="1553" spans="2:10">
      <c r="B1553" s="55" t="s">
        <v>335</v>
      </c>
      <c r="C1553" s="55"/>
      <c r="D1553" s="55"/>
      <c r="E1553" s="227" t="s">
        <v>27</v>
      </c>
      <c r="F1553" s="161">
        <v>0</v>
      </c>
      <c r="G1553" s="169">
        <v>0</v>
      </c>
      <c r="H1553" s="161">
        <f t="shared" si="48"/>
        <v>9600</v>
      </c>
      <c r="I1553" s="169">
        <v>9600</v>
      </c>
      <c r="J1553" s="169">
        <v>9600</v>
      </c>
    </row>
    <row r="1554" spans="2:10" ht="13.5">
      <c r="B1554" s="55" t="s">
        <v>155</v>
      </c>
      <c r="C1554" s="55"/>
      <c r="D1554" s="55"/>
      <c r="E1554" s="125" t="s">
        <v>31</v>
      </c>
      <c r="F1554" s="161">
        <v>14326.5</v>
      </c>
      <c r="G1554" s="169">
        <v>0</v>
      </c>
      <c r="H1554" s="161">
        <f t="shared" si="48"/>
        <v>15820</v>
      </c>
      <c r="I1554" s="169">
        <v>15820</v>
      </c>
      <c r="J1554" s="169">
        <v>18006</v>
      </c>
    </row>
    <row r="1555" spans="2:10" ht="13.5">
      <c r="B1555" s="55" t="s">
        <v>32</v>
      </c>
      <c r="C1555" s="55"/>
      <c r="D1555" s="55"/>
      <c r="E1555" s="125" t="s">
        <v>33</v>
      </c>
      <c r="F1555" s="161">
        <v>5000</v>
      </c>
      <c r="G1555" s="169">
        <v>0</v>
      </c>
      <c r="H1555" s="161">
        <f t="shared" si="48"/>
        <v>5000</v>
      </c>
      <c r="I1555" s="169">
        <v>5000</v>
      </c>
      <c r="J1555" s="169">
        <v>5000</v>
      </c>
    </row>
    <row r="1556" spans="2:10" ht="13.5">
      <c r="B1556" s="55" t="s">
        <v>156</v>
      </c>
      <c r="C1556" s="55"/>
      <c r="D1556" s="55"/>
      <c r="E1556" s="125" t="s">
        <v>228</v>
      </c>
      <c r="F1556" s="161">
        <v>14326.5</v>
      </c>
      <c r="G1556" s="169">
        <v>15621</v>
      </c>
      <c r="H1556" s="161">
        <f t="shared" si="48"/>
        <v>199</v>
      </c>
      <c r="I1556" s="169">
        <v>15820</v>
      </c>
      <c r="J1556" s="169">
        <v>18006</v>
      </c>
    </row>
    <row r="1557" spans="2:10" ht="13.5">
      <c r="B1557" s="55" t="s">
        <v>229</v>
      </c>
      <c r="C1557" s="55"/>
      <c r="D1557" s="55"/>
      <c r="E1557" s="125" t="s">
        <v>35</v>
      </c>
      <c r="F1557" s="161">
        <v>5000</v>
      </c>
      <c r="G1557" s="169">
        <v>0</v>
      </c>
      <c r="H1557" s="161">
        <f t="shared" si="48"/>
        <v>5000</v>
      </c>
      <c r="I1557" s="169">
        <v>5000</v>
      </c>
      <c r="J1557" s="169">
        <v>5000</v>
      </c>
    </row>
    <row r="1558" spans="2:10" ht="13.5">
      <c r="B1558" s="55" t="s">
        <v>158</v>
      </c>
      <c r="C1558" s="55"/>
      <c r="D1558" s="55"/>
      <c r="E1558" s="125" t="s">
        <v>38</v>
      </c>
      <c r="F1558" s="161">
        <v>20630.16</v>
      </c>
      <c r="G1558" s="169">
        <v>11247.12</v>
      </c>
      <c r="H1558" s="161">
        <f t="shared" si="48"/>
        <v>11533.679999999998</v>
      </c>
      <c r="I1558" s="169">
        <v>22780.799999999999</v>
      </c>
      <c r="J1558" s="169">
        <v>25928.639999999999</v>
      </c>
    </row>
    <row r="1559" spans="2:10" ht="13.5">
      <c r="B1559" s="55" t="s">
        <v>39</v>
      </c>
      <c r="C1559" s="55"/>
      <c r="D1559" s="55"/>
      <c r="E1559" s="125" t="s">
        <v>40</v>
      </c>
      <c r="F1559" s="161">
        <v>1200</v>
      </c>
      <c r="G1559" s="169">
        <v>600</v>
      </c>
      <c r="H1559" s="161">
        <f t="shared" si="48"/>
        <v>600</v>
      </c>
      <c r="I1559" s="169">
        <v>1200</v>
      </c>
      <c r="J1559" s="169">
        <v>1200</v>
      </c>
    </row>
    <row r="1560" spans="2:10" ht="13.5">
      <c r="B1560" s="55" t="s">
        <v>41</v>
      </c>
      <c r="C1560" s="55"/>
      <c r="D1560" s="55"/>
      <c r="E1560" s="125" t="s">
        <v>42</v>
      </c>
      <c r="F1560" s="161">
        <v>2578.81</v>
      </c>
      <c r="G1560" s="169">
        <v>1484.02</v>
      </c>
      <c r="H1560" s="161">
        <f t="shared" si="48"/>
        <v>2312.7800000000002</v>
      </c>
      <c r="I1560" s="169">
        <v>3796.8</v>
      </c>
      <c r="J1560" s="169">
        <v>4861.62</v>
      </c>
    </row>
    <row r="1561" spans="2:10" ht="13.5">
      <c r="B1561" s="55" t="s">
        <v>43</v>
      </c>
      <c r="C1561" s="55"/>
      <c r="D1561" s="55"/>
      <c r="E1561" s="125" t="s">
        <v>44</v>
      </c>
      <c r="F1561" s="161">
        <v>1200</v>
      </c>
      <c r="G1561" s="169">
        <v>600</v>
      </c>
      <c r="H1561" s="161">
        <f t="shared" si="48"/>
        <v>600</v>
      </c>
      <c r="I1561" s="169">
        <v>1200</v>
      </c>
      <c r="J1561" s="169">
        <v>1200</v>
      </c>
    </row>
    <row r="1562" spans="2:10" ht="13.5">
      <c r="B1562" s="55" t="s">
        <v>230</v>
      </c>
      <c r="C1562" s="55"/>
      <c r="D1562" s="55"/>
      <c r="E1562" s="384" t="s">
        <v>46</v>
      </c>
      <c r="F1562" s="161">
        <v>20000</v>
      </c>
      <c r="G1562" s="169"/>
      <c r="H1562" s="161">
        <f t="shared" si="48"/>
        <v>0</v>
      </c>
      <c r="I1562" s="169"/>
      <c r="J1562" s="169"/>
    </row>
    <row r="1563" spans="2:10" ht="13.5">
      <c r="B1563" s="55" t="s">
        <v>161</v>
      </c>
      <c r="C1563" s="55"/>
      <c r="D1563" s="55"/>
      <c r="E1563" s="384" t="s">
        <v>46</v>
      </c>
      <c r="F1563" s="161">
        <v>7000</v>
      </c>
      <c r="G1563" s="169"/>
      <c r="H1563" s="161">
        <f t="shared" si="48"/>
        <v>0</v>
      </c>
      <c r="I1563" s="169"/>
      <c r="J1563" s="169"/>
    </row>
    <row r="1564" spans="2:10" ht="13.5">
      <c r="B1564" s="55" t="s">
        <v>45</v>
      </c>
      <c r="C1564" s="55"/>
      <c r="D1564" s="55"/>
      <c r="E1564" s="125" t="s">
        <v>46</v>
      </c>
      <c r="F1564" s="161">
        <v>0</v>
      </c>
      <c r="G1564" s="169">
        <v>0</v>
      </c>
      <c r="H1564" s="161">
        <f t="shared" si="48"/>
        <v>10</v>
      </c>
      <c r="I1564" s="169">
        <v>10</v>
      </c>
      <c r="J1564" s="169">
        <v>10</v>
      </c>
    </row>
    <row r="1565" spans="2:10" ht="15">
      <c r="B1565" s="55"/>
      <c r="C1565" s="55"/>
      <c r="D1565" s="55"/>
      <c r="E1565" s="161"/>
      <c r="F1565" s="200"/>
      <c r="G1565" s="200"/>
      <c r="H1565" s="200"/>
      <c r="I1565" s="169"/>
      <c r="J1565" s="164"/>
    </row>
    <row r="1566" spans="2:10" ht="15">
      <c r="B1566" s="88" t="s">
        <v>162</v>
      </c>
      <c r="C1566" s="89"/>
      <c r="D1566" s="170"/>
      <c r="E1566" s="159"/>
      <c r="F1566" s="347">
        <f>SUM(F1568:F1578)</f>
        <v>0</v>
      </c>
      <c r="G1566" s="347">
        <f>SUM(G1568:G1578)</f>
        <v>1604738</v>
      </c>
      <c r="H1566" s="347">
        <f>SUM(H1568:H1578)</f>
        <v>3573362</v>
      </c>
      <c r="I1566" s="347">
        <f>SUM(I1568:I1578)</f>
        <v>5178100</v>
      </c>
      <c r="J1566" s="367">
        <f>SUM(J1568:J1578)</f>
        <v>3952876.62</v>
      </c>
    </row>
    <row r="1567" spans="2:10">
      <c r="B1567" s="55"/>
      <c r="C1567" s="55"/>
      <c r="D1567" s="55"/>
      <c r="E1567" s="161"/>
      <c r="F1567" s="200"/>
      <c r="G1567" s="200"/>
      <c r="H1567" s="200"/>
      <c r="I1567" s="169"/>
      <c r="J1567" s="169"/>
    </row>
    <row r="1568" spans="2:10" ht="13.5">
      <c r="B1568" s="55" t="s">
        <v>50</v>
      </c>
      <c r="C1568" s="55"/>
      <c r="D1568" s="55"/>
      <c r="E1568" s="125" t="s">
        <v>51</v>
      </c>
      <c r="F1568" s="161"/>
      <c r="G1568" s="169">
        <v>24500</v>
      </c>
      <c r="H1568" s="161">
        <f>SUM(I1568-G1568)</f>
        <v>500</v>
      </c>
      <c r="I1568" s="169">
        <v>25000</v>
      </c>
      <c r="J1568" s="169">
        <v>25000</v>
      </c>
    </row>
    <row r="1569" spans="1:10" ht="13.5">
      <c r="B1569" s="55" t="s">
        <v>368</v>
      </c>
      <c r="C1569" s="55"/>
      <c r="D1569" s="55"/>
      <c r="E1569" s="125" t="s">
        <v>53</v>
      </c>
      <c r="F1569" s="161"/>
      <c r="G1569" s="169">
        <v>0</v>
      </c>
      <c r="H1569" s="161">
        <f>SUM(I1569-G1569)</f>
        <v>20000</v>
      </c>
      <c r="I1569" s="169">
        <v>20000</v>
      </c>
      <c r="J1569" s="169">
        <v>15000</v>
      </c>
    </row>
    <row r="1570" spans="1:10" ht="13.5">
      <c r="B1570" s="55" t="s">
        <v>265</v>
      </c>
      <c r="C1570" s="55"/>
      <c r="D1570" s="55"/>
      <c r="E1570" s="125" t="s">
        <v>55</v>
      </c>
      <c r="F1570" s="161"/>
      <c r="G1570" s="169">
        <v>12500</v>
      </c>
      <c r="H1570" s="161">
        <f>SUM(I1570-G1570)</f>
        <v>12500</v>
      </c>
      <c r="I1570" s="169">
        <v>25000</v>
      </c>
      <c r="J1570" s="169">
        <v>35000</v>
      </c>
    </row>
    <row r="1571" spans="1:10" ht="13.5">
      <c r="B1571" s="55" t="s">
        <v>369</v>
      </c>
      <c r="C1571" s="55"/>
      <c r="D1571" s="55"/>
      <c r="E1571" s="125" t="s">
        <v>61</v>
      </c>
      <c r="F1571" s="161"/>
      <c r="G1571" s="169">
        <v>0</v>
      </c>
      <c r="H1571" s="161">
        <f t="shared" ref="H1571:H1579" si="49">SUM(I1571-G1571)</f>
        <v>70000</v>
      </c>
      <c r="I1571" s="169">
        <v>70000</v>
      </c>
      <c r="J1571" s="169">
        <v>24022.74</v>
      </c>
    </row>
    <row r="1572" spans="1:10" ht="13.5">
      <c r="B1572" s="55" t="s">
        <v>64</v>
      </c>
      <c r="C1572" s="55"/>
      <c r="D1572" s="55"/>
      <c r="E1572" s="125" t="s">
        <v>65</v>
      </c>
      <c r="F1572" s="161"/>
      <c r="G1572" s="169">
        <v>1800</v>
      </c>
      <c r="H1572" s="161">
        <f t="shared" si="49"/>
        <v>1800</v>
      </c>
      <c r="I1572" s="169">
        <v>3600</v>
      </c>
      <c r="J1572" s="169">
        <v>6000</v>
      </c>
    </row>
    <row r="1573" spans="1:10" ht="13.5">
      <c r="B1573" s="55" t="s">
        <v>165</v>
      </c>
      <c r="C1573" s="55"/>
      <c r="D1573" s="55"/>
      <c r="E1573" s="384" t="s">
        <v>79</v>
      </c>
      <c r="F1573" s="161"/>
      <c r="G1573" s="169">
        <v>50632</v>
      </c>
      <c r="H1573" s="161">
        <f t="shared" si="49"/>
        <v>1399368</v>
      </c>
      <c r="I1573" s="169">
        <v>1450000</v>
      </c>
      <c r="J1573" s="169">
        <v>550000</v>
      </c>
    </row>
    <row r="1574" spans="1:10" ht="13.5">
      <c r="B1574" s="55" t="s">
        <v>75</v>
      </c>
      <c r="C1574" s="55"/>
      <c r="D1574" s="55"/>
      <c r="E1574" s="384" t="s">
        <v>76</v>
      </c>
      <c r="F1574" s="161"/>
      <c r="G1574" s="169">
        <v>381171</v>
      </c>
      <c r="H1574" s="161">
        <f t="shared" si="49"/>
        <v>1018829</v>
      </c>
      <c r="I1574" s="169">
        <v>1400000</v>
      </c>
      <c r="J1574" s="169">
        <v>800000</v>
      </c>
    </row>
    <row r="1575" spans="1:10" ht="13.5">
      <c r="B1575" s="55" t="s">
        <v>370</v>
      </c>
      <c r="C1575" s="55"/>
      <c r="D1575" s="55"/>
      <c r="E1575" s="384" t="s">
        <v>59</v>
      </c>
      <c r="F1575" s="161"/>
      <c r="G1575" s="169">
        <v>1050180</v>
      </c>
      <c r="H1575" s="161">
        <f t="shared" si="49"/>
        <v>949820</v>
      </c>
      <c r="I1575" s="169">
        <v>2000000</v>
      </c>
      <c r="J1575" s="169">
        <v>2297853.88</v>
      </c>
    </row>
    <row r="1576" spans="1:10" ht="13.5">
      <c r="B1576" s="55" t="s">
        <v>371</v>
      </c>
      <c r="C1576" s="55"/>
      <c r="D1576" s="55"/>
      <c r="E1576" s="125" t="s">
        <v>121</v>
      </c>
      <c r="F1576" s="161"/>
      <c r="G1576" s="169">
        <v>83955</v>
      </c>
      <c r="H1576" s="161">
        <f t="shared" si="49"/>
        <v>66045</v>
      </c>
      <c r="I1576" s="169">
        <v>150000</v>
      </c>
      <c r="J1576" s="169">
        <v>200000</v>
      </c>
    </row>
    <row r="1577" spans="1:10" ht="13.5">
      <c r="B1577" s="55" t="s">
        <v>87</v>
      </c>
      <c r="C1577" s="55"/>
      <c r="D1577" s="55"/>
      <c r="E1577" s="125" t="s">
        <v>88</v>
      </c>
      <c r="F1577" s="161"/>
      <c r="G1577" s="169"/>
      <c r="H1577" s="161">
        <f t="shared" si="49"/>
        <v>34500</v>
      </c>
      <c r="I1577" s="169">
        <v>34500</v>
      </c>
      <c r="J1577" s="169"/>
    </row>
    <row r="1578" spans="1:10" ht="15">
      <c r="B1578" s="77" t="s">
        <v>72</v>
      </c>
      <c r="C1578" s="55"/>
      <c r="D1578" s="77"/>
      <c r="E1578" s="350"/>
      <c r="F1578" s="173"/>
      <c r="G1578" s="173"/>
      <c r="H1578" s="161">
        <f t="shared" si="49"/>
        <v>0</v>
      </c>
      <c r="I1578" s="173"/>
      <c r="J1578" s="173"/>
    </row>
    <row r="1579" spans="1:10" ht="15">
      <c r="B1579" s="55"/>
      <c r="C1579" s="55"/>
      <c r="D1579" s="77"/>
      <c r="E1579" s="350"/>
      <c r="F1579" s="173"/>
      <c r="G1579" s="173"/>
      <c r="H1579" s="161">
        <f t="shared" si="49"/>
        <v>0</v>
      </c>
      <c r="I1579" s="173"/>
      <c r="J1579" s="173"/>
    </row>
    <row r="1580" spans="1:10" ht="15">
      <c r="B1580" s="74" t="s">
        <v>194</v>
      </c>
      <c r="C1580" s="100"/>
      <c r="D1580" s="100"/>
      <c r="E1580" s="174" t="s">
        <v>240</v>
      </c>
      <c r="F1580" s="385">
        <f>SUM(F1581:F1585)</f>
        <v>0</v>
      </c>
      <c r="G1580" s="385">
        <f>SUM(G1581:G1585)</f>
        <v>0</v>
      </c>
      <c r="H1580" s="385">
        <f>SUM(H1581:H1585)</f>
        <v>190000</v>
      </c>
      <c r="I1580" s="385">
        <f>SUM(I1581:I1585)</f>
        <v>190000</v>
      </c>
      <c r="J1580" s="385">
        <f>SUM(J1581:J1585)</f>
        <v>17000</v>
      </c>
    </row>
    <row r="1581" spans="1:10" ht="15">
      <c r="B1581" s="132"/>
      <c r="C1581" s="55"/>
      <c r="D1581" s="386"/>
      <c r="E1581" s="178"/>
      <c r="F1581" s="200"/>
      <c r="G1581" s="169"/>
      <c r="H1581" s="161">
        <f>SUM(I1581-G1581)</f>
        <v>0</v>
      </c>
      <c r="I1581" s="178"/>
      <c r="J1581" s="189"/>
    </row>
    <row r="1582" spans="1:10" ht="15">
      <c r="B1582" s="132" t="s">
        <v>252</v>
      </c>
      <c r="C1582" s="55"/>
      <c r="D1582" s="386"/>
      <c r="E1582" s="361" t="s">
        <v>200</v>
      </c>
      <c r="F1582" s="200"/>
      <c r="G1582" s="169"/>
      <c r="H1582" s="161"/>
      <c r="I1582" s="178"/>
      <c r="J1582" s="189">
        <v>17000</v>
      </c>
    </row>
    <row r="1583" spans="1:10" ht="13.5">
      <c r="A1583" s="150"/>
      <c r="B1583" s="132" t="s">
        <v>199</v>
      </c>
      <c r="C1583" s="55"/>
      <c r="D1583" s="132"/>
      <c r="E1583" s="361" t="s">
        <v>200</v>
      </c>
      <c r="F1583" s="200"/>
      <c r="G1583" s="169">
        <v>0</v>
      </c>
      <c r="H1583" s="161">
        <f>SUM(I1583-G1583)</f>
        <v>40000</v>
      </c>
      <c r="I1583" s="387">
        <v>40000</v>
      </c>
      <c r="J1583" s="387"/>
    </row>
    <row r="1584" spans="1:10" ht="13.5">
      <c r="A1584" s="150"/>
      <c r="B1584" s="132" t="s">
        <v>202</v>
      </c>
      <c r="C1584" s="55"/>
      <c r="D1584" s="132"/>
      <c r="E1584" s="79" t="s">
        <v>196</v>
      </c>
      <c r="F1584" s="200"/>
      <c r="G1584" s="169">
        <v>0</v>
      </c>
      <c r="H1584" s="161">
        <f>SUM(I1584-G1584)</f>
        <v>100000</v>
      </c>
      <c r="I1584" s="387">
        <v>100000</v>
      </c>
      <c r="J1584" s="387"/>
    </row>
    <row r="1585" spans="2:10" ht="13.5">
      <c r="B1585" s="55" t="s">
        <v>372</v>
      </c>
      <c r="C1585" s="55"/>
      <c r="D1585" s="55"/>
      <c r="E1585" s="79" t="s">
        <v>196</v>
      </c>
      <c r="F1585" s="200"/>
      <c r="G1585" s="169">
        <v>0</v>
      </c>
      <c r="H1585" s="161">
        <f>SUM(I1585-G1585)</f>
        <v>50000</v>
      </c>
      <c r="I1585" s="227">
        <v>50000</v>
      </c>
      <c r="J1585" s="340"/>
    </row>
    <row r="1586" spans="2:10" ht="17.25" customHeight="1">
      <c r="B1586" s="88"/>
      <c r="C1586" s="89"/>
      <c r="D1586" s="180" t="s">
        <v>220</v>
      </c>
      <c r="E1586" s="127"/>
      <c r="F1586" s="350">
        <f>SUM(F1547+F1566+F1580)</f>
        <v>293179.97000000003</v>
      </c>
      <c r="G1586" s="350">
        <f>SUM(G1547+G1566+G1580)</f>
        <v>1746016.14</v>
      </c>
      <c r="H1586" s="350">
        <f>SUM(H1547+H1566+H1580)</f>
        <v>3922151.46</v>
      </c>
      <c r="I1586" s="350">
        <f>SUM(I1547+I1566+I1580)</f>
        <v>5668167.5999999996</v>
      </c>
      <c r="J1586" s="350">
        <f>SUM(J1547+J1566+J1580)</f>
        <v>4304760.88</v>
      </c>
    </row>
    <row r="1587" spans="2:10" ht="17.25" customHeight="1">
      <c r="B1587" s="74"/>
      <c r="C1587" s="74"/>
      <c r="D1587" s="337"/>
      <c r="E1587" s="34"/>
      <c r="F1587" s="279"/>
      <c r="G1587" s="279"/>
      <c r="H1587" s="279"/>
      <c r="I1587" s="279"/>
      <c r="J1587" s="279"/>
    </row>
    <row r="1588" spans="2:10">
      <c r="E1588" s="388"/>
      <c r="F1588" s="388"/>
      <c r="G1588" s="389"/>
      <c r="H1588" s="388"/>
      <c r="I1588" s="389"/>
      <c r="J1588" s="390"/>
    </row>
    <row r="1589" spans="2:10" ht="15">
      <c r="D1589" s="74" t="s">
        <v>221</v>
      </c>
      <c r="E1589" s="104"/>
      <c r="F1589" s="104" t="s">
        <v>222</v>
      </c>
      <c r="G1589" s="102"/>
      <c r="H1589" s="104" t="s">
        <v>223</v>
      </c>
      <c r="I1589" s="105"/>
      <c r="J1589" s="102"/>
    </row>
    <row r="1590" spans="2:10" ht="15">
      <c r="D1590" s="74"/>
      <c r="E1590" s="104"/>
      <c r="F1590" s="104"/>
      <c r="G1590" s="102"/>
      <c r="H1590" s="104"/>
      <c r="I1590" s="105"/>
      <c r="J1590" s="102"/>
    </row>
    <row r="1591" spans="2:10">
      <c r="D1591" s="74"/>
      <c r="E1591" s="104"/>
      <c r="F1591" s="104"/>
      <c r="G1591" s="105"/>
      <c r="H1591" s="104"/>
      <c r="I1591" s="105"/>
      <c r="J1591" s="105"/>
    </row>
    <row r="1592" spans="2:10">
      <c r="D1592" s="35" t="s">
        <v>567</v>
      </c>
      <c r="E1592" s="107"/>
      <c r="F1592" s="107" t="s">
        <v>563</v>
      </c>
      <c r="G1592" s="149"/>
      <c r="H1592" s="108" t="s">
        <v>574</v>
      </c>
      <c r="I1592" s="315"/>
      <c r="J1592" s="315"/>
    </row>
    <row r="1593" spans="2:10">
      <c r="D1593" s="100" t="s">
        <v>373</v>
      </c>
      <c r="E1593" s="34"/>
      <c r="F1593" s="34" t="s">
        <v>245</v>
      </c>
      <c r="G1593" s="109"/>
      <c r="H1593" s="109" t="s">
        <v>226</v>
      </c>
      <c r="I1593" s="34"/>
      <c r="J1593" s="34"/>
    </row>
    <row r="1594" spans="2:10" ht="13.5" customHeight="1">
      <c r="D1594" s="100"/>
      <c r="E1594" s="564"/>
      <c r="F1594" s="564"/>
      <c r="G1594" s="109"/>
      <c r="H1594" s="109"/>
      <c r="I1594" s="564"/>
      <c r="J1594" s="564"/>
    </row>
    <row r="1595" spans="2:10" ht="13.5" customHeight="1">
      <c r="D1595" s="100"/>
      <c r="E1595" s="109"/>
      <c r="F1595" s="109"/>
      <c r="G1595" s="109"/>
      <c r="H1595" s="109"/>
      <c r="I1595" s="109"/>
      <c r="J1595" s="109"/>
    </row>
    <row r="1596" spans="2:10" ht="13.5" customHeight="1">
      <c r="D1596" s="100"/>
      <c r="E1596" s="109"/>
      <c r="F1596" s="391"/>
      <c r="G1596" s="109"/>
      <c r="H1596" s="109"/>
      <c r="I1596" s="109"/>
      <c r="J1596" s="109"/>
    </row>
    <row r="1597" spans="2:10" ht="13.5" customHeight="1">
      <c r="D1597" s="100"/>
      <c r="E1597" s="109"/>
      <c r="F1597" s="109"/>
      <c r="G1597" s="109"/>
      <c r="H1597" s="109"/>
      <c r="I1597" s="109"/>
      <c r="J1597" s="109"/>
    </row>
    <row r="1598" spans="2:10" ht="13.5" customHeight="1">
      <c r="D1598" s="100"/>
      <c r="E1598" s="109"/>
      <c r="F1598" s="109"/>
      <c r="G1598" s="109"/>
      <c r="H1598" s="109"/>
      <c r="I1598" s="109"/>
      <c r="J1598" s="109"/>
    </row>
    <row r="1599" spans="2:10" ht="13.5" customHeight="1">
      <c r="D1599" s="100"/>
      <c r="E1599" s="109"/>
      <c r="F1599" s="109"/>
      <c r="G1599" s="109"/>
      <c r="H1599" s="109"/>
      <c r="I1599" s="109"/>
      <c r="J1599" s="109"/>
    </row>
    <row r="1600" spans="2:10" ht="13.5" customHeight="1">
      <c r="D1600" s="100"/>
      <c r="E1600" s="109"/>
      <c r="F1600" s="109"/>
      <c r="G1600" s="109"/>
      <c r="H1600" s="109"/>
      <c r="I1600" s="109"/>
      <c r="J1600" s="109"/>
    </row>
    <row r="1601" spans="1:17" ht="13.5" customHeight="1">
      <c r="D1601" s="100"/>
      <c r="E1601" s="109"/>
      <c r="F1601" s="109"/>
      <c r="G1601" s="109"/>
      <c r="H1601" s="109"/>
      <c r="I1601" s="109"/>
      <c r="J1601" s="109"/>
    </row>
    <row r="1602" spans="1:17" ht="13.5" customHeight="1">
      <c r="D1602" s="100"/>
      <c r="E1602" s="109"/>
      <c r="F1602" s="109"/>
      <c r="G1602" s="109"/>
      <c r="H1602" s="109"/>
      <c r="I1602" s="109"/>
      <c r="J1602" s="109"/>
    </row>
    <row r="1603" spans="1:17" ht="13.5" customHeight="1">
      <c r="D1603" s="100"/>
      <c r="E1603" s="109"/>
      <c r="F1603" s="109"/>
      <c r="G1603" s="109"/>
      <c r="H1603" s="109"/>
      <c r="I1603" s="109"/>
      <c r="J1603" s="109"/>
    </row>
    <row r="1604" spans="1:17" ht="13.5" customHeight="1">
      <c r="D1604" s="100"/>
      <c r="E1604" s="109"/>
      <c r="F1604" s="109"/>
      <c r="G1604" s="109"/>
      <c r="H1604" s="109"/>
      <c r="I1604" s="109"/>
      <c r="J1604" s="109"/>
    </row>
    <row r="1605" spans="1:17" ht="13.5" customHeight="1">
      <c r="D1605" s="100"/>
      <c r="E1605" s="109"/>
      <c r="F1605" s="109"/>
      <c r="G1605" s="109"/>
      <c r="H1605" s="109"/>
      <c r="I1605" s="109"/>
      <c r="J1605" s="109"/>
    </row>
    <row r="1606" spans="1:17" ht="15" customHeight="1">
      <c r="D1606" s="100"/>
      <c r="E1606" s="109"/>
      <c r="F1606" s="109"/>
      <c r="G1606" s="109"/>
      <c r="H1606" s="109"/>
      <c r="I1606" s="392"/>
      <c r="J1606" s="393">
        <v>25</v>
      </c>
      <c r="K1606" s="306"/>
    </row>
    <row r="1607" spans="1:17" ht="15" customHeight="1">
      <c r="D1607" s="100"/>
      <c r="E1607" s="109"/>
      <c r="F1607" s="109"/>
      <c r="G1607" s="109"/>
      <c r="H1607" s="109"/>
      <c r="I1607" s="394"/>
      <c r="J1607" s="395"/>
    </row>
    <row r="1608" spans="1:17" ht="15">
      <c r="E1608" s="228"/>
      <c r="F1608" s="228"/>
      <c r="G1608" s="229"/>
      <c r="H1608" s="228"/>
      <c r="I1608" s="389"/>
      <c r="J1608" s="389"/>
      <c r="O1608" s="103"/>
      <c r="P1608" s="103"/>
      <c r="Q1608" s="231"/>
    </row>
    <row r="1609" spans="1:17">
      <c r="A1609" s="152" t="s">
        <v>143</v>
      </c>
      <c r="B1609" s="152"/>
      <c r="C1609" s="152"/>
      <c r="D1609" s="152"/>
      <c r="E1609" s="152"/>
      <c r="F1609" s="152"/>
      <c r="G1609" s="152"/>
      <c r="H1609" s="152"/>
      <c r="I1609" s="152"/>
      <c r="J1609" s="152"/>
      <c r="M1609" s="309"/>
      <c r="O1609" s="103"/>
      <c r="P1609" s="103"/>
      <c r="Q1609" s="396"/>
    </row>
    <row r="1610" spans="1:17">
      <c r="A1610" s="152"/>
      <c r="B1610" s="111"/>
      <c r="C1610" s="111"/>
      <c r="D1610" s="111"/>
      <c r="E1610" s="152"/>
      <c r="F1610" s="152"/>
      <c r="G1610" s="152"/>
      <c r="H1610" s="152"/>
      <c r="I1610" s="152"/>
      <c r="J1610" s="152"/>
      <c r="N1610" s="64"/>
      <c r="O1610" s="64"/>
      <c r="P1610" s="64"/>
      <c r="Q1610" s="64"/>
    </row>
    <row r="1611" spans="1:17" ht="15">
      <c r="B1611" s="111"/>
      <c r="C1611" s="111"/>
      <c r="N1611" s="64"/>
      <c r="O1611" s="397"/>
      <c r="P1611" s="397"/>
      <c r="Q1611" s="397"/>
    </row>
    <row r="1612" spans="1:17" ht="12.75" customHeight="1">
      <c r="B1612" s="574" t="s">
        <v>374</v>
      </c>
      <c r="C1612" s="575"/>
      <c r="D1612" s="543"/>
      <c r="E1612" s="557" t="s">
        <v>146</v>
      </c>
      <c r="F1612" s="559" t="s">
        <v>147</v>
      </c>
      <c r="G1612" s="578" t="s">
        <v>148</v>
      </c>
      <c r="H1612" s="579"/>
      <c r="I1612" s="580"/>
      <c r="J1612" s="559" t="s">
        <v>149</v>
      </c>
    </row>
    <row r="1613" spans="1:17" ht="36" customHeight="1">
      <c r="B1613" s="576"/>
      <c r="C1613" s="577"/>
      <c r="D1613" s="544"/>
      <c r="E1613" s="558"/>
      <c r="F1613" s="560"/>
      <c r="G1613" s="116" t="s">
        <v>150</v>
      </c>
      <c r="H1613" s="116" t="s">
        <v>151</v>
      </c>
      <c r="I1613" s="117" t="s">
        <v>7</v>
      </c>
      <c r="J1613" s="560"/>
      <c r="O1613" s="103"/>
      <c r="P1613" s="103"/>
      <c r="Q1613" s="103"/>
    </row>
    <row r="1614" spans="1:17">
      <c r="B1614" s="398"/>
      <c r="E1614" s="399"/>
      <c r="F1614" s="263"/>
      <c r="G1614" s="264"/>
      <c r="H1614" s="263"/>
      <c r="I1614" s="75"/>
      <c r="J1614" s="232"/>
      <c r="K1614" s="400"/>
      <c r="O1614" s="103"/>
      <c r="P1614" s="103"/>
      <c r="Q1614" s="103"/>
    </row>
    <row r="1615" spans="1:17">
      <c r="B1615" s="241"/>
      <c r="C1615" s="241"/>
      <c r="D1615" s="241"/>
      <c r="E1615" s="401"/>
      <c r="F1615" s="66"/>
      <c r="G1615" s="66"/>
      <c r="H1615" s="66"/>
      <c r="I1615" s="402"/>
      <c r="J1615" s="402"/>
      <c r="O1615" s="103"/>
      <c r="P1615" s="103"/>
      <c r="Q1615" s="103"/>
    </row>
    <row r="1616" spans="1:17">
      <c r="B1616" s="55" t="s">
        <v>111</v>
      </c>
      <c r="C1616" s="55"/>
      <c r="D1616" s="55"/>
      <c r="E1616" s="127"/>
      <c r="F1616" s="57">
        <v>9207002.2300000004</v>
      </c>
      <c r="G1616" s="58">
        <v>2939339.65</v>
      </c>
      <c r="H1616" s="57">
        <f>SUM(I1616-G1616)</f>
        <v>19041869.950000003</v>
      </c>
      <c r="I1616" s="58">
        <v>21981209.600000001</v>
      </c>
      <c r="J1616" s="58">
        <v>18800551</v>
      </c>
      <c r="O1616" s="103"/>
      <c r="P1616" s="103"/>
      <c r="Q1616" s="103"/>
    </row>
    <row r="1617" spans="1:17">
      <c r="B1617" s="403" t="s">
        <v>112</v>
      </c>
      <c r="C1617" s="55"/>
      <c r="D1617" s="55"/>
      <c r="E1617" s="127"/>
      <c r="F1617" s="57">
        <v>2402365.13</v>
      </c>
      <c r="G1617" s="58">
        <v>293164</v>
      </c>
      <c r="H1617" s="57">
        <f>SUM(I1617-G1617)</f>
        <v>3693547.68</v>
      </c>
      <c r="I1617" s="404">
        <v>3986711.68</v>
      </c>
      <c r="J1617" s="404">
        <v>3514096.6</v>
      </c>
      <c r="K1617" s="306"/>
      <c r="O1617" s="103"/>
      <c r="P1617" s="103"/>
      <c r="Q1617" s="103"/>
    </row>
    <row r="1618" spans="1:17">
      <c r="B1618" s="403" t="s">
        <v>113</v>
      </c>
      <c r="C1618" s="55"/>
      <c r="D1618" s="55"/>
      <c r="E1618" s="127"/>
      <c r="F1618" s="57">
        <v>750000</v>
      </c>
      <c r="G1618" s="58">
        <v>0</v>
      </c>
      <c r="H1618" s="57">
        <f>SUM(I1618-G1618)</f>
        <v>1708590.72</v>
      </c>
      <c r="I1618" s="404">
        <v>1708590.72</v>
      </c>
      <c r="J1618" s="404">
        <v>1506041.4</v>
      </c>
      <c r="O1618" s="103"/>
      <c r="P1618" s="103"/>
      <c r="Q1618" s="103"/>
    </row>
    <row r="1619" spans="1:17">
      <c r="B1619" s="403" t="s">
        <v>375</v>
      </c>
      <c r="C1619" s="55"/>
      <c r="D1619" s="55"/>
      <c r="E1619" s="127"/>
      <c r="F1619" s="57">
        <v>5500249.9500000002</v>
      </c>
      <c r="G1619" s="58">
        <v>2314728.5</v>
      </c>
      <c r="H1619" s="57">
        <f>SUM(I1619-G1619)</f>
        <v>5140271.5</v>
      </c>
      <c r="I1619" s="58">
        <v>7455000</v>
      </c>
      <c r="J1619" s="58">
        <v>6701000</v>
      </c>
      <c r="O1619" s="103"/>
      <c r="P1619" s="103"/>
      <c r="Q1619" s="103"/>
    </row>
    <row r="1620" spans="1:17">
      <c r="B1620" s="405"/>
      <c r="C1620" s="89"/>
      <c r="D1620" s="89"/>
      <c r="E1620" s="127"/>
      <c r="F1620" s="406"/>
      <c r="G1620" s="58"/>
      <c r="H1620" s="57"/>
      <c r="I1620" s="144"/>
      <c r="J1620" s="144"/>
      <c r="O1620" s="103"/>
      <c r="P1620" s="103"/>
      <c r="Q1620" s="103"/>
    </row>
    <row r="1621" spans="1:17">
      <c r="B1621" s="88"/>
      <c r="C1621" s="89"/>
      <c r="D1621" s="89"/>
      <c r="E1621" s="401"/>
      <c r="F1621" s="406"/>
      <c r="G1621" s="58"/>
      <c r="H1621" s="57"/>
      <c r="I1621" s="144"/>
      <c r="J1621" s="144"/>
    </row>
    <row r="1622" spans="1:17" ht="15">
      <c r="B1622" s="407"/>
      <c r="C1622" s="267"/>
      <c r="D1622" s="408" t="s">
        <v>220</v>
      </c>
      <c r="E1622" s="401"/>
      <c r="F1622" s="53">
        <f>SUM(F1616:F1621)</f>
        <v>17859617.309999999</v>
      </c>
      <c r="G1622" s="53">
        <f>SUM(G1616:G1621)</f>
        <v>5547232.1500000004</v>
      </c>
      <c r="H1622" s="53">
        <f>SUM(H1616:H1621)</f>
        <v>29584279.850000001</v>
      </c>
      <c r="I1622" s="54">
        <f>SUM(I1616:I1619)</f>
        <v>35131512</v>
      </c>
      <c r="J1622" s="54">
        <f>SUM(J1616:J1619)</f>
        <v>30521689</v>
      </c>
    </row>
    <row r="1623" spans="1:17">
      <c r="I1623" s="389"/>
      <c r="J1623" s="389"/>
    </row>
    <row r="1624" spans="1:17">
      <c r="D1624" s="111"/>
      <c r="I1624" s="389"/>
      <c r="J1624" s="389"/>
    </row>
    <row r="1625" spans="1:17">
      <c r="E1625" s="114"/>
      <c r="F1625" s="114"/>
      <c r="G1625" s="114"/>
      <c r="H1625" s="114"/>
      <c r="I1625" s="114"/>
      <c r="J1625" s="114"/>
    </row>
    <row r="1626" spans="1:17">
      <c r="A1626" s="150"/>
      <c r="D1626" s="74" t="s">
        <v>376</v>
      </c>
      <c r="E1626" s="104"/>
      <c r="F1626" s="104" t="s">
        <v>377</v>
      </c>
      <c r="G1626" s="105"/>
      <c r="H1626" s="104"/>
      <c r="I1626" s="105"/>
      <c r="J1626" s="105"/>
    </row>
    <row r="1628" spans="1:17">
      <c r="I1628" s="389"/>
      <c r="J1628" s="389"/>
    </row>
    <row r="1629" spans="1:17" ht="15">
      <c r="B1629" s="409"/>
      <c r="D1629" s="209" t="s">
        <v>584</v>
      </c>
      <c r="E1629" s="113"/>
      <c r="F1629" s="108" t="s">
        <v>585</v>
      </c>
      <c r="G1629" s="113"/>
      <c r="H1629" s="113"/>
      <c r="I1629" s="113"/>
      <c r="J1629" s="114"/>
    </row>
    <row r="1630" spans="1:17">
      <c r="D1630" s="211" t="s">
        <v>378</v>
      </c>
      <c r="E1630" s="114"/>
      <c r="F1630" s="573" t="s">
        <v>120</v>
      </c>
      <c r="G1630" s="573"/>
      <c r="H1630" s="573"/>
      <c r="I1630" s="114"/>
      <c r="J1630" s="114"/>
    </row>
    <row r="1631" spans="1:17">
      <c r="D1631" s="211"/>
      <c r="E1631" s="114"/>
      <c r="F1631" s="114"/>
      <c r="G1631" s="114"/>
      <c r="H1631" s="114"/>
      <c r="I1631" s="114"/>
      <c r="J1631" s="114"/>
    </row>
    <row r="1632" spans="1:17">
      <c r="D1632" s="211"/>
      <c r="E1632" s="114"/>
      <c r="F1632" s="410"/>
      <c r="G1632" s="410"/>
      <c r="H1632" s="410"/>
      <c r="I1632" s="410"/>
      <c r="J1632" s="410"/>
    </row>
    <row r="1633" spans="4:10">
      <c r="D1633" s="211"/>
      <c r="E1633" s="114"/>
      <c r="F1633" s="114"/>
      <c r="G1633" s="114"/>
      <c r="H1633" s="114"/>
      <c r="I1633" s="114"/>
      <c r="J1633" s="114"/>
    </row>
    <row r="1634" spans="4:10">
      <c r="D1634" s="211"/>
      <c r="E1634" s="114"/>
      <c r="F1634" s="114"/>
      <c r="G1634" s="114"/>
      <c r="H1634" s="114"/>
      <c r="I1634" s="114"/>
      <c r="J1634" s="114"/>
    </row>
    <row r="1635" spans="4:10">
      <c r="D1635" s="211"/>
      <c r="E1635" s="114"/>
      <c r="F1635" s="114"/>
      <c r="G1635" s="114"/>
      <c r="H1635" s="114"/>
      <c r="I1635" s="114"/>
      <c r="J1635" s="114"/>
    </row>
    <row r="1636" spans="4:10">
      <c r="D1636" s="211"/>
      <c r="E1636" s="114"/>
      <c r="F1636" s="114"/>
      <c r="G1636" s="114"/>
      <c r="H1636" s="114"/>
      <c r="I1636" s="114"/>
      <c r="J1636" s="114"/>
    </row>
    <row r="1637" spans="4:10">
      <c r="D1637" s="211"/>
      <c r="E1637" s="114"/>
      <c r="F1637" s="114"/>
      <c r="G1637" s="114"/>
      <c r="H1637" s="114"/>
      <c r="I1637" s="114"/>
      <c r="J1637" s="114"/>
    </row>
    <row r="1638" spans="4:10">
      <c r="D1638" s="211"/>
      <c r="E1638" s="114"/>
      <c r="F1638" s="114"/>
      <c r="G1638" s="114"/>
      <c r="H1638" s="114"/>
      <c r="I1638" s="114"/>
      <c r="J1638" s="114"/>
    </row>
    <row r="1639" spans="4:10">
      <c r="D1639" s="211"/>
      <c r="E1639" s="114"/>
      <c r="F1639" s="114"/>
      <c r="G1639" s="114"/>
      <c r="H1639" s="114"/>
      <c r="I1639" s="114"/>
      <c r="J1639" s="114"/>
    </row>
    <row r="1640" spans="4:10">
      <c r="D1640" s="211"/>
      <c r="E1640" s="114"/>
      <c r="F1640" s="114"/>
      <c r="G1640" s="114"/>
      <c r="H1640" s="114"/>
      <c r="I1640" s="114"/>
      <c r="J1640" s="114"/>
    </row>
    <row r="1641" spans="4:10">
      <c r="D1641" s="211"/>
      <c r="E1641" s="114"/>
      <c r="F1641" s="114"/>
      <c r="G1641" s="114"/>
      <c r="H1641" s="114"/>
      <c r="I1641" s="114"/>
      <c r="J1641" s="114"/>
    </row>
    <row r="1642" spans="4:10">
      <c r="D1642" s="211"/>
      <c r="E1642" s="114"/>
      <c r="F1642" s="114"/>
      <c r="G1642" s="114"/>
      <c r="H1642" s="114"/>
      <c r="I1642" s="114"/>
      <c r="J1642" s="114"/>
    </row>
    <row r="1643" spans="4:10">
      <c r="D1643" s="211"/>
      <c r="E1643" s="114"/>
      <c r="F1643" s="114"/>
      <c r="G1643" s="114"/>
      <c r="H1643" s="114"/>
      <c r="I1643" s="114"/>
      <c r="J1643" s="114"/>
    </row>
    <row r="1644" spans="4:10">
      <c r="D1644" s="211"/>
      <c r="E1644" s="114"/>
      <c r="F1644" s="114"/>
      <c r="G1644" s="114"/>
      <c r="H1644" s="114"/>
      <c r="I1644" s="114"/>
      <c r="J1644" s="114"/>
    </row>
    <row r="1645" spans="4:10">
      <c r="D1645" s="211"/>
      <c r="E1645" s="114"/>
      <c r="F1645" s="114"/>
      <c r="G1645" s="114"/>
      <c r="H1645" s="114"/>
      <c r="I1645" s="114"/>
      <c r="J1645" s="114"/>
    </row>
    <row r="1646" spans="4:10">
      <c r="D1646" s="211"/>
      <c r="E1646" s="114"/>
      <c r="F1646" s="114"/>
      <c r="G1646" s="114"/>
      <c r="H1646" s="114"/>
      <c r="I1646" s="114"/>
      <c r="J1646" s="114"/>
    </row>
    <row r="1647" spans="4:10">
      <c r="D1647" s="211"/>
      <c r="E1647" s="114"/>
      <c r="F1647" s="114"/>
      <c r="G1647" s="114"/>
      <c r="H1647" s="114"/>
      <c r="I1647" s="114"/>
      <c r="J1647" s="114"/>
    </row>
    <row r="1648" spans="4:10">
      <c r="D1648" s="211"/>
      <c r="E1648" s="114"/>
      <c r="F1648" s="114"/>
      <c r="G1648" s="114"/>
      <c r="H1648" s="114"/>
      <c r="I1648" s="114"/>
      <c r="J1648" s="114"/>
    </row>
    <row r="1649" spans="4:10">
      <c r="D1649" s="211"/>
      <c r="E1649" s="114"/>
      <c r="F1649" s="114"/>
      <c r="G1649" s="114"/>
      <c r="H1649" s="114"/>
      <c r="I1649" s="114"/>
      <c r="J1649" s="114"/>
    </row>
    <row r="1650" spans="4:10">
      <c r="D1650" s="211"/>
      <c r="E1650" s="114"/>
      <c r="F1650" s="114"/>
      <c r="G1650" s="114"/>
      <c r="H1650" s="114"/>
      <c r="I1650" s="114"/>
      <c r="J1650" s="114"/>
    </row>
    <row r="1651" spans="4:10">
      <c r="D1651" s="211"/>
      <c r="E1651" s="114"/>
      <c r="F1651" s="114"/>
      <c r="G1651" s="114"/>
      <c r="H1651" s="114"/>
      <c r="I1651" s="114"/>
      <c r="J1651" s="114"/>
    </row>
    <row r="1652" spans="4:10">
      <c r="D1652" s="211"/>
      <c r="E1652" s="114"/>
      <c r="F1652" s="114"/>
      <c r="G1652" s="114"/>
      <c r="H1652" s="114"/>
      <c r="I1652" s="114"/>
      <c r="J1652" s="114"/>
    </row>
    <row r="1653" spans="4:10">
      <c r="D1653" s="211"/>
      <c r="E1653" s="114"/>
      <c r="F1653" s="114"/>
      <c r="G1653" s="114"/>
      <c r="H1653" s="114"/>
      <c r="I1653" s="114"/>
      <c r="J1653" s="114"/>
    </row>
    <row r="1654" spans="4:10">
      <c r="D1654" s="211"/>
      <c r="E1654" s="114"/>
      <c r="F1654" s="114"/>
      <c r="G1654" s="114"/>
      <c r="H1654" s="114"/>
      <c r="I1654" s="114"/>
      <c r="J1654" s="114"/>
    </row>
    <row r="1655" spans="4:10">
      <c r="D1655" s="211"/>
      <c r="E1655" s="114"/>
      <c r="F1655" s="114"/>
      <c r="G1655" s="114"/>
      <c r="H1655" s="114"/>
      <c r="I1655" s="114"/>
      <c r="J1655" s="114"/>
    </row>
    <row r="1656" spans="4:10">
      <c r="D1656" s="211"/>
      <c r="E1656" s="114"/>
      <c r="F1656" s="114"/>
      <c r="G1656" s="114"/>
      <c r="H1656" s="114"/>
      <c r="I1656" s="114"/>
      <c r="J1656" s="114"/>
    </row>
    <row r="1657" spans="4:10">
      <c r="D1657" s="211"/>
      <c r="E1657" s="114"/>
      <c r="F1657" s="114"/>
      <c r="G1657" s="114"/>
      <c r="H1657" s="114"/>
      <c r="I1657" s="114"/>
      <c r="J1657" s="114"/>
    </row>
    <row r="1658" spans="4:10">
      <c r="D1658" s="211"/>
      <c r="E1658" s="114"/>
      <c r="F1658" s="114"/>
      <c r="G1658" s="114"/>
      <c r="H1658" s="114"/>
      <c r="I1658" s="114"/>
      <c r="J1658" s="114"/>
    </row>
    <row r="1659" spans="4:10">
      <c r="D1659" s="211"/>
      <c r="E1659" s="114"/>
      <c r="F1659" s="114"/>
      <c r="G1659" s="114"/>
      <c r="H1659" s="114"/>
      <c r="I1659" s="114"/>
      <c r="J1659" s="114"/>
    </row>
    <row r="1660" spans="4:10">
      <c r="D1660" s="211"/>
      <c r="E1660" s="114"/>
      <c r="F1660" s="114"/>
      <c r="G1660" s="114"/>
      <c r="H1660" s="114"/>
      <c r="I1660" s="114"/>
      <c r="J1660" s="114"/>
    </row>
    <row r="1661" spans="4:10">
      <c r="D1661" s="211"/>
      <c r="E1661" s="114"/>
      <c r="F1661" s="114"/>
      <c r="G1661" s="114"/>
      <c r="H1661" s="114"/>
      <c r="I1661" s="114"/>
      <c r="J1661" s="114"/>
    </row>
    <row r="1662" spans="4:10">
      <c r="D1662" s="211"/>
      <c r="E1662" s="114"/>
      <c r="F1662" s="114"/>
      <c r="G1662" s="114"/>
      <c r="H1662" s="114"/>
      <c r="I1662" s="114"/>
      <c r="J1662" s="114"/>
    </row>
    <row r="1663" spans="4:10">
      <c r="D1663" s="211"/>
      <c r="E1663" s="114"/>
      <c r="F1663" s="114"/>
      <c r="G1663" s="114"/>
      <c r="H1663" s="114"/>
      <c r="I1663" s="114"/>
      <c r="J1663" s="114"/>
    </row>
    <row r="1664" spans="4:10">
      <c r="D1664" s="211"/>
      <c r="E1664" s="114"/>
      <c r="F1664" s="114"/>
      <c r="G1664" s="114"/>
      <c r="H1664" s="114"/>
      <c r="I1664" s="114"/>
      <c r="J1664" s="114"/>
    </row>
    <row r="1665" spans="4:11">
      <c r="D1665" s="211"/>
      <c r="E1665" s="114"/>
      <c r="F1665" s="114"/>
      <c r="G1665" s="114"/>
      <c r="H1665" s="114"/>
      <c r="I1665" s="114"/>
      <c r="J1665" s="114"/>
    </row>
    <row r="1666" spans="4:11">
      <c r="D1666" s="211"/>
      <c r="E1666" s="114"/>
      <c r="F1666" s="114"/>
      <c r="G1666" s="114"/>
      <c r="H1666" s="114"/>
      <c r="I1666" s="114"/>
      <c r="J1666" s="114"/>
    </row>
    <row r="1667" spans="4:11">
      <c r="D1667" s="211"/>
      <c r="E1667" s="114"/>
      <c r="F1667" s="114"/>
      <c r="G1667" s="114"/>
      <c r="H1667" s="114"/>
      <c r="I1667" s="114"/>
      <c r="J1667" s="114"/>
    </row>
    <row r="1668" spans="4:11">
      <c r="D1668" s="211"/>
      <c r="E1668" s="114"/>
      <c r="F1668" s="114"/>
      <c r="G1668" s="114"/>
      <c r="H1668" s="114"/>
      <c r="I1668" s="114"/>
      <c r="J1668" s="114"/>
    </row>
    <row r="1669" spans="4:11">
      <c r="D1669" s="211"/>
      <c r="E1669" s="114"/>
      <c r="F1669" s="114"/>
      <c r="G1669" s="114"/>
      <c r="H1669" s="114"/>
      <c r="I1669" s="114"/>
      <c r="J1669" s="114"/>
    </row>
    <row r="1670" spans="4:11">
      <c r="D1670" s="211"/>
      <c r="E1670" s="114"/>
      <c r="F1670" s="114"/>
      <c r="G1670" s="114"/>
      <c r="H1670" s="114"/>
      <c r="I1670" s="114"/>
      <c r="J1670" s="114"/>
    </row>
    <row r="1671" spans="4:11">
      <c r="D1671" s="211"/>
      <c r="E1671" s="114"/>
      <c r="F1671" s="114"/>
      <c r="G1671" s="114"/>
      <c r="H1671" s="114"/>
      <c r="I1671" s="114"/>
      <c r="J1671" s="114"/>
    </row>
    <row r="1672" spans="4:11">
      <c r="D1672" s="211"/>
      <c r="E1672" s="114"/>
      <c r="F1672" s="114"/>
      <c r="G1672" s="114"/>
      <c r="H1672" s="114"/>
      <c r="I1672" s="114"/>
      <c r="J1672" s="410"/>
    </row>
    <row r="1673" spans="4:11">
      <c r="D1673" s="211"/>
      <c r="E1673" s="114"/>
      <c r="F1673" s="114"/>
      <c r="G1673" s="114"/>
      <c r="H1673" s="114"/>
      <c r="I1673" s="114"/>
      <c r="J1673" s="410">
        <f>SUM(J1677,J1679,J1619)</f>
        <v>28438593.270000003</v>
      </c>
    </row>
    <row r="1674" spans="4:11">
      <c r="D1674" s="211"/>
      <c r="E1674" s="114"/>
      <c r="F1674" s="114"/>
      <c r="G1674" s="114"/>
      <c r="H1674" s="114"/>
      <c r="I1674" s="114"/>
      <c r="J1674" s="114"/>
      <c r="K1674" s="410">
        <f>SUM(K1679,K1681,K1682)</f>
        <v>-100402751</v>
      </c>
    </row>
    <row r="1675" spans="4:11">
      <c r="D1675" s="211"/>
      <c r="E1675" s="114"/>
      <c r="F1675" s="114"/>
      <c r="G1675" s="114"/>
      <c r="H1675" s="114"/>
      <c r="I1675" s="114"/>
      <c r="J1675" s="114"/>
    </row>
    <row r="1676" spans="4:11">
      <c r="D1676" s="211"/>
      <c r="E1676" s="114"/>
      <c r="F1676" s="114"/>
      <c r="G1676" s="114"/>
      <c r="H1676" s="114"/>
      <c r="I1676" s="114"/>
      <c r="J1676" s="114"/>
    </row>
    <row r="1677" spans="4:11">
      <c r="D1677" s="211" t="s">
        <v>379</v>
      </c>
      <c r="E1677" s="114"/>
      <c r="F1677" s="410">
        <f t="shared" ref="F1677:K1677" si="50">SUM(F1566,F1502,F1440,F1376,F1312,F1253,F1190,F1131,F1069,F999,F937,F876,F811,F752,F689,F629,F561,F497,F431,F343,F295,F229,F157,F29)</f>
        <v>20342680.029999997</v>
      </c>
      <c r="G1677" s="410">
        <f t="shared" si="50"/>
        <v>11199002.92</v>
      </c>
      <c r="H1677" s="410">
        <f t="shared" si="50"/>
        <v>20409130.260000002</v>
      </c>
      <c r="I1677" s="410">
        <f t="shared" si="50"/>
        <v>31608133.18</v>
      </c>
      <c r="J1677" s="410">
        <f t="shared" si="50"/>
        <v>20556093.270000003</v>
      </c>
      <c r="K1677" s="410">
        <f t="shared" si="50"/>
        <v>0</v>
      </c>
    </row>
    <row r="1678" spans="4:11">
      <c r="D1678" s="211" t="s">
        <v>380</v>
      </c>
      <c r="E1678" s="114"/>
      <c r="F1678" s="410">
        <f>SUM(F1547,F1482,F1418,F1357,F1294,F1234,F1172,F1112,F1046,F981,F919,F857,F793,F733,F670,F610,F542,F478,F411,F341,F275,F210,F138,F9)</f>
        <v>38787501.019999988</v>
      </c>
      <c r="G1678" s="410">
        <f>SUM(G1547,G1482,G1418,G1357,G1294,G1234,G1172,G1112,G1046,G981,G919,G857,G793,G733,G670,G610,G542,G478,G411,G341,G275,G210,G138,G9)</f>
        <v>20651601.220000003</v>
      </c>
      <c r="H1678" s="410">
        <f>SUM(H1547,H1482,H1418,H1357,H1294,H1234,H1172,H1112,H1046,H981,H919,H857,H793,H733,H670,H610,H542,H478,H411,H341,H275,H210,H138,H9)</f>
        <v>25193779.5</v>
      </c>
      <c r="I1678" s="410">
        <f>SUM(I1547,I1482,I1418,I1357,I1294,I1234,I1172,I1112,I1046,I981,I919,I857,I793,I733,I670,I610,I542,I478,I411,I341,I275,I210,I138,I9)</f>
        <v>45845380.719999999</v>
      </c>
      <c r="J1678" s="410">
        <f>SUM(J1547,J1482,J1418,J1357,J1294,J1234,J1172,J1112,J1046,J981,J919,J857,J793,J733,J670,J610,J542,J478,J411,J341,J276,J210,J138,J9)</f>
        <v>48143468.729999989</v>
      </c>
      <c r="K1678" s="410">
        <f>SUM(K1547,K1482,K1418,K1357,K1294,K1234,K1172,K1112,K1046,K981,K919,K857,K793,K733,K670,K610,K542,K478,K411,K341,K276,K210,K138,K9)</f>
        <v>0</v>
      </c>
    </row>
    <row r="1679" spans="4:11">
      <c r="D1679" s="25" t="s">
        <v>381</v>
      </c>
      <c r="F1679" s="389">
        <f t="shared" ref="F1679:K1679" si="51">SUM(F1580,F1452,F1389,F1325,F1263,F1206,F1142,F1084,F1008,F951,F887,F823,F763,F702,F638,F578,F506,F439,F352,F304,F238,F171,F80)</f>
        <v>612637</v>
      </c>
      <c r="G1679" s="389">
        <f t="shared" si="51"/>
        <v>206518</v>
      </c>
      <c r="H1679" s="389">
        <f t="shared" si="51"/>
        <v>953582</v>
      </c>
      <c r="I1679" s="389">
        <f t="shared" si="51"/>
        <v>1160100</v>
      </c>
      <c r="J1679" s="389">
        <f t="shared" si="51"/>
        <v>1181500</v>
      </c>
      <c r="K1679" s="389">
        <f t="shared" si="51"/>
        <v>0</v>
      </c>
    </row>
    <row r="1680" spans="4:11">
      <c r="D1680" s="25" t="s">
        <v>382</v>
      </c>
      <c r="F1680" s="389">
        <f t="shared" ref="F1680:K1680" si="52">SUM(F1622)</f>
        <v>17859617.309999999</v>
      </c>
      <c r="G1680" s="389">
        <f t="shared" si="52"/>
        <v>5547232.1500000004</v>
      </c>
      <c r="H1680" s="389">
        <f t="shared" si="52"/>
        <v>29584279.850000001</v>
      </c>
      <c r="I1680" s="389">
        <f t="shared" si="52"/>
        <v>35131512</v>
      </c>
      <c r="J1680" s="389">
        <f t="shared" si="52"/>
        <v>30521689</v>
      </c>
      <c r="K1680" s="389">
        <f t="shared" si="52"/>
        <v>0</v>
      </c>
    </row>
    <row r="1681" spans="1:11">
      <c r="F1681" s="411">
        <f t="shared" ref="F1681:K1681" si="53">SUM(F1677:F1680)</f>
        <v>77602435.359999985</v>
      </c>
      <c r="G1681" s="411">
        <f t="shared" si="53"/>
        <v>37604354.289999999</v>
      </c>
      <c r="H1681" s="411">
        <f t="shared" si="53"/>
        <v>76140771.610000014</v>
      </c>
      <c r="I1681" s="411">
        <f t="shared" si="53"/>
        <v>113745125.90000001</v>
      </c>
      <c r="J1681" s="389">
        <f t="shared" si="53"/>
        <v>100402751</v>
      </c>
      <c r="K1681" s="389">
        <f t="shared" si="53"/>
        <v>0</v>
      </c>
    </row>
    <row r="1682" spans="1:11">
      <c r="A1682" s="412"/>
      <c r="B1682" s="413"/>
      <c r="C1682" s="413"/>
      <c r="D1682" s="414" t="s">
        <v>383</v>
      </c>
      <c r="E1682" s="415"/>
      <c r="F1682" s="416">
        <f>SUM(F1586,F1511,F1461,F1395,F1332,F1270,F1213,F1146,F1088,F1014,F957,F893,F832,F767,F707,F642,F588,F513,F446,F357,F311,F241,F178,F103,F1622)</f>
        <v>77602435.359999985</v>
      </c>
      <c r="G1682" s="416">
        <f>SUM(G1586,G1511,G1461,G1395,G1332,G1270,G1213,G1146,G1088,G1014,G957,G893,G832,G767,G707,G642,G588,G513,G446,G357,G311,G241,G178,G103,G1622)</f>
        <v>37604354.289999999</v>
      </c>
      <c r="H1682" s="416">
        <f>SUM(H1586,H1511,H1461,H1395,H1332,H1270,H1213,H1146,H1088,H1014,H957,H893,H832,H767,H707,H642,H588,H513,H446,H357,H311,H241,H178,H103,H1622)</f>
        <v>76140771.610000014</v>
      </c>
      <c r="I1682" s="416">
        <f>SUM(I1586,I1511,I1461,I1395,I1332,I1270,I1213,I1146,I1088,I1014,I957,I893,I832,I767,I707,I642,I588,I513,I446,I357,I311,I241,I178,I103,I1622)</f>
        <v>113745125.90000001</v>
      </c>
      <c r="J1682" s="416">
        <f>SUM(J1586,J1511,J1461,J1395,J1332,J1270,J1213,J1146,J1088,J1014,J957,J893,J832,J767,J707,J642,J588,J513,J446,J357,J311,J241,J178,J103,J1622)</f>
        <v>100393150.99999999</v>
      </c>
      <c r="K1682" s="417">
        <f>SUM(K1681-J1681)</f>
        <v>-100402751</v>
      </c>
    </row>
    <row r="1683" spans="1:11">
      <c r="I1683" s="389"/>
      <c r="J1683" s="418"/>
    </row>
    <row r="1684" spans="1:11" s="420" customFormat="1">
      <c r="A1684" s="368"/>
      <c r="B1684" s="419"/>
      <c r="C1684" s="419"/>
      <c r="D1684" s="419"/>
      <c r="E1684" s="368"/>
      <c r="F1684" s="368"/>
      <c r="G1684" s="368"/>
      <c r="H1684" s="368"/>
      <c r="I1684" s="368"/>
      <c r="J1684" s="368"/>
    </row>
    <row r="1685" spans="1:11">
      <c r="G1685" s="411"/>
    </row>
    <row r="1686" spans="1:11">
      <c r="G1686" s="411"/>
    </row>
    <row r="1687" spans="1:11">
      <c r="G1687" s="411"/>
    </row>
    <row r="1694" spans="1:11" s="420" customFormat="1">
      <c r="A1694" s="368"/>
      <c r="B1694" s="419"/>
      <c r="C1694" s="419"/>
      <c r="D1694" s="419"/>
      <c r="E1694" s="368"/>
      <c r="F1694" s="368"/>
      <c r="G1694" s="368"/>
      <c r="H1694" s="368"/>
      <c r="I1694" s="368"/>
      <c r="J1694" s="368"/>
    </row>
    <row r="1697" spans="1:15">
      <c r="B1697" s="111"/>
      <c r="C1697" s="111"/>
    </row>
    <row r="1698" spans="1:15" ht="15">
      <c r="I1698" s="389"/>
      <c r="J1698" s="389"/>
      <c r="L1698" s="103"/>
      <c r="M1698" s="231"/>
      <c r="N1698" s="231"/>
      <c r="O1698" s="231"/>
    </row>
    <row r="1707" spans="1:15" s="420" customFormat="1">
      <c r="A1707" s="368"/>
      <c r="B1707" s="193"/>
      <c r="C1707" s="193"/>
      <c r="D1707" s="419"/>
      <c r="E1707" s="368"/>
      <c r="F1707" s="368"/>
      <c r="G1707" s="368"/>
      <c r="H1707" s="368"/>
      <c r="I1707" s="368"/>
      <c r="J1707" s="368"/>
    </row>
    <row r="1710" spans="1:15" ht="15">
      <c r="A1710" s="32"/>
      <c r="B1710" s="111"/>
      <c r="C1710" s="111"/>
      <c r="D1710" s="112"/>
      <c r="E1710" s="113"/>
      <c r="F1710" s="113"/>
      <c r="G1710" s="113"/>
      <c r="H1710" s="113"/>
      <c r="I1710" s="113"/>
      <c r="J1710" s="114"/>
    </row>
    <row r="1711" spans="1:15" ht="15">
      <c r="D1711" s="112"/>
      <c r="E1711" s="114"/>
      <c r="F1711" s="114"/>
      <c r="G1711" s="114"/>
      <c r="H1711" s="114"/>
      <c r="I1711" s="114"/>
      <c r="J1711" s="114"/>
    </row>
  </sheetData>
  <mergeCells count="167">
    <mergeCell ref="F1630:H1630"/>
    <mergeCell ref="E1594:F1594"/>
    <mergeCell ref="I1594:J1594"/>
    <mergeCell ref="B1612:D1613"/>
    <mergeCell ref="E1612:E1613"/>
    <mergeCell ref="F1612:F1613"/>
    <mergeCell ref="G1612:I1612"/>
    <mergeCell ref="J1612:J1613"/>
    <mergeCell ref="A1540:J1540"/>
    <mergeCell ref="B1544:D1545"/>
    <mergeCell ref="E1544:E1545"/>
    <mergeCell ref="F1544:F1545"/>
    <mergeCell ref="G1544:I1544"/>
    <mergeCell ref="J1544:J1545"/>
    <mergeCell ref="A1475:J1475"/>
    <mergeCell ref="B1479:D1480"/>
    <mergeCell ref="E1479:E1480"/>
    <mergeCell ref="F1479:F1480"/>
    <mergeCell ref="G1479:I1479"/>
    <mergeCell ref="J1479:J1480"/>
    <mergeCell ref="A1411:J1411"/>
    <mergeCell ref="B1415:D1416"/>
    <mergeCell ref="E1415:E1416"/>
    <mergeCell ref="F1415:F1416"/>
    <mergeCell ref="G1415:I1415"/>
    <mergeCell ref="J1415:J1416"/>
    <mergeCell ref="A1350:J1350"/>
    <mergeCell ref="B1354:D1355"/>
    <mergeCell ref="E1354:E1355"/>
    <mergeCell ref="F1354:F1355"/>
    <mergeCell ref="G1354:I1354"/>
    <mergeCell ref="J1354:J1355"/>
    <mergeCell ref="A1287:J1287"/>
    <mergeCell ref="B1291:D1292"/>
    <mergeCell ref="E1291:E1292"/>
    <mergeCell ref="F1291:F1292"/>
    <mergeCell ref="G1291:I1291"/>
    <mergeCell ref="J1291:J1292"/>
    <mergeCell ref="A1227:J1227"/>
    <mergeCell ref="B1231:D1232"/>
    <mergeCell ref="E1231:E1232"/>
    <mergeCell ref="F1231:F1232"/>
    <mergeCell ref="G1231:I1231"/>
    <mergeCell ref="J1231:J1232"/>
    <mergeCell ref="A1165:J1165"/>
    <mergeCell ref="B1169:D1170"/>
    <mergeCell ref="E1169:E1170"/>
    <mergeCell ref="F1169:F1170"/>
    <mergeCell ref="G1169:I1169"/>
    <mergeCell ref="J1169:J1170"/>
    <mergeCell ref="A1105:J1105"/>
    <mergeCell ref="B1109:D1110"/>
    <mergeCell ref="E1109:E1110"/>
    <mergeCell ref="F1109:F1110"/>
    <mergeCell ref="G1109:I1109"/>
    <mergeCell ref="J1109:J1110"/>
    <mergeCell ref="A1040:J1040"/>
    <mergeCell ref="B1043:D1044"/>
    <mergeCell ref="E1043:E1044"/>
    <mergeCell ref="F1043:F1044"/>
    <mergeCell ref="G1043:I1043"/>
    <mergeCell ref="J1043:J1044"/>
    <mergeCell ref="A974:J974"/>
    <mergeCell ref="B978:D979"/>
    <mergeCell ref="E978:E979"/>
    <mergeCell ref="F978:F979"/>
    <mergeCell ref="G978:I978"/>
    <mergeCell ref="J978:J979"/>
    <mergeCell ref="F899:H899"/>
    <mergeCell ref="A912:J912"/>
    <mergeCell ref="B916:D917"/>
    <mergeCell ref="E916:E917"/>
    <mergeCell ref="F916:F917"/>
    <mergeCell ref="G916:I916"/>
    <mergeCell ref="J916:J917"/>
    <mergeCell ref="H838:J838"/>
    <mergeCell ref="A850:J850"/>
    <mergeCell ref="B854:D855"/>
    <mergeCell ref="E854:E855"/>
    <mergeCell ref="F854:F855"/>
    <mergeCell ref="G854:I854"/>
    <mergeCell ref="J854:J855"/>
    <mergeCell ref="H773:J773"/>
    <mergeCell ref="A786:J786"/>
    <mergeCell ref="B790:D791"/>
    <mergeCell ref="E790:E791"/>
    <mergeCell ref="F790:F791"/>
    <mergeCell ref="G790:I790"/>
    <mergeCell ref="J790:J791"/>
    <mergeCell ref="H712:J712"/>
    <mergeCell ref="A725:J725"/>
    <mergeCell ref="B730:D731"/>
    <mergeCell ref="E730:E731"/>
    <mergeCell ref="F730:F731"/>
    <mergeCell ref="G730:I730"/>
    <mergeCell ref="J730:J731"/>
    <mergeCell ref="H649:J649"/>
    <mergeCell ref="A663:J663"/>
    <mergeCell ref="B667:D668"/>
    <mergeCell ref="E667:E668"/>
    <mergeCell ref="F667:F668"/>
    <mergeCell ref="G667:I667"/>
    <mergeCell ref="J667:J668"/>
    <mergeCell ref="H594:J594"/>
    <mergeCell ref="A602:J602"/>
    <mergeCell ref="B607:D608"/>
    <mergeCell ref="E607:E608"/>
    <mergeCell ref="F607:F608"/>
    <mergeCell ref="G607:I607"/>
    <mergeCell ref="J607:J608"/>
    <mergeCell ref="H520:J520"/>
    <mergeCell ref="A535:J535"/>
    <mergeCell ref="B539:D540"/>
    <mergeCell ref="E539:E540"/>
    <mergeCell ref="F539:F540"/>
    <mergeCell ref="G539:I539"/>
    <mergeCell ref="J539:J540"/>
    <mergeCell ref="H453:J453"/>
    <mergeCell ref="A470:J470"/>
    <mergeCell ref="B475:D476"/>
    <mergeCell ref="E475:E476"/>
    <mergeCell ref="F475:F476"/>
    <mergeCell ref="G475:I475"/>
    <mergeCell ref="J475:J476"/>
    <mergeCell ref="H364:J364"/>
    <mergeCell ref="A403:J403"/>
    <mergeCell ref="B408:D409"/>
    <mergeCell ref="E408:E409"/>
    <mergeCell ref="F408:F409"/>
    <mergeCell ref="G408:I408"/>
    <mergeCell ref="J408:J409"/>
    <mergeCell ref="H318:J318"/>
    <mergeCell ref="A334:J334"/>
    <mergeCell ref="C339:D340"/>
    <mergeCell ref="E339:E340"/>
    <mergeCell ref="F339:F340"/>
    <mergeCell ref="G339:I339"/>
    <mergeCell ref="J339:J340"/>
    <mergeCell ref="H248:J248"/>
    <mergeCell ref="A268:J268"/>
    <mergeCell ref="B273:D274"/>
    <mergeCell ref="E273:E274"/>
    <mergeCell ref="F273:F274"/>
    <mergeCell ref="G273:I273"/>
    <mergeCell ref="J273:J274"/>
    <mergeCell ref="A2:J2"/>
    <mergeCell ref="B6:D7"/>
    <mergeCell ref="E6:E7"/>
    <mergeCell ref="F6:F7"/>
    <mergeCell ref="G6:I6"/>
    <mergeCell ref="J6:J7"/>
    <mergeCell ref="H185:J185"/>
    <mergeCell ref="A202:J202"/>
    <mergeCell ref="B207:D208"/>
    <mergeCell ref="E207:E208"/>
    <mergeCell ref="F207:F208"/>
    <mergeCell ref="G207:I207"/>
    <mergeCell ref="J207:J208"/>
    <mergeCell ref="F110:G110"/>
    <mergeCell ref="H110:J110"/>
    <mergeCell ref="F111:G111"/>
    <mergeCell ref="A132:J132"/>
    <mergeCell ref="C136:D137"/>
    <mergeCell ref="E136:E137"/>
    <mergeCell ref="F136:F137"/>
    <mergeCell ref="G136:I136"/>
    <mergeCell ref="J136:J137"/>
  </mergeCells>
  <printOptions horizontalCentered="1"/>
  <pageMargins left="0.511811023622047" right="0.23622047244094499" top="0.74803149606299202" bottom="0.90551181102362199" header="0.31496062992126" footer="0.31496062992126"/>
  <pageSetup paperSize="5" scale="95" orientation="portrait" horizontalDpi="300" verticalDpi="300" r:id="rId1"/>
  <headerFooter alignWithMargins="0">
    <oddHeader>&amp;LLBP Form No. 2</oddHeader>
  </headerFooter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76FD5-B89F-49DD-B360-E3E5A87A83D9}">
  <dimension ref="A2:N313"/>
  <sheetViews>
    <sheetView tabSelected="1" topLeftCell="B91" zoomScale="160" zoomScaleNormal="160" zoomScalePageLayoutView="124" workbookViewId="0">
      <selection activeCell="A110" sqref="A110:D110"/>
    </sheetView>
  </sheetViews>
  <sheetFormatPr defaultColWidth="9" defaultRowHeight="12.75"/>
  <cols>
    <col min="1" max="1" width="3.140625" style="29" customWidth="1"/>
    <col min="2" max="2" width="2.7109375" style="29" customWidth="1"/>
    <col min="3" max="3" width="9" style="29"/>
    <col min="4" max="4" width="23" style="29" customWidth="1"/>
    <col min="5" max="5" width="11.42578125" style="64" customWidth="1"/>
    <col min="6" max="6" width="13" style="21" customWidth="1"/>
    <col min="7" max="7" width="12" style="29" customWidth="1"/>
    <col min="8" max="8" width="12.85546875" style="29" customWidth="1"/>
    <col min="9" max="9" width="15.42578125" style="29" customWidth="1"/>
    <col min="10" max="10" width="9" style="29"/>
    <col min="11" max="11" width="14.42578125" style="29" customWidth="1"/>
    <col min="12" max="12" width="14.5703125" style="29" customWidth="1"/>
    <col min="13" max="13" width="14" style="29" customWidth="1"/>
    <col min="14" max="14" width="15.140625" style="29" customWidth="1"/>
    <col min="15" max="256" width="9" style="29"/>
    <col min="257" max="257" width="4.140625" style="29" customWidth="1"/>
    <col min="258" max="258" width="2.7109375" style="29" customWidth="1"/>
    <col min="259" max="259" width="9" style="29"/>
    <col min="260" max="260" width="23.5703125" style="29" customWidth="1"/>
    <col min="261" max="261" width="12.28515625" style="29" customWidth="1"/>
    <col min="262" max="262" width="13" style="29" customWidth="1"/>
    <col min="263" max="263" width="12" style="29" customWidth="1"/>
    <col min="264" max="265" width="12.85546875" style="29" customWidth="1"/>
    <col min="266" max="512" width="9" style="29"/>
    <col min="513" max="513" width="4.140625" style="29" customWidth="1"/>
    <col min="514" max="514" width="2.7109375" style="29" customWidth="1"/>
    <col min="515" max="515" width="9" style="29"/>
    <col min="516" max="516" width="23.5703125" style="29" customWidth="1"/>
    <col min="517" max="517" width="12.28515625" style="29" customWidth="1"/>
    <col min="518" max="518" width="13" style="29" customWidth="1"/>
    <col min="519" max="519" width="12" style="29" customWidth="1"/>
    <col min="520" max="521" width="12.85546875" style="29" customWidth="1"/>
    <col min="522" max="768" width="9" style="29"/>
    <col min="769" max="769" width="4.140625" style="29" customWidth="1"/>
    <col min="770" max="770" width="2.7109375" style="29" customWidth="1"/>
    <col min="771" max="771" width="9" style="29"/>
    <col min="772" max="772" width="23.5703125" style="29" customWidth="1"/>
    <col min="773" max="773" width="12.28515625" style="29" customWidth="1"/>
    <col min="774" max="774" width="13" style="29" customWidth="1"/>
    <col min="775" max="775" width="12" style="29" customWidth="1"/>
    <col min="776" max="777" width="12.85546875" style="29" customWidth="1"/>
    <col min="778" max="1024" width="9" style="29"/>
    <col min="1025" max="1025" width="4.140625" style="29" customWidth="1"/>
    <col min="1026" max="1026" width="2.7109375" style="29" customWidth="1"/>
    <col min="1027" max="1027" width="9" style="29"/>
    <col min="1028" max="1028" width="23.5703125" style="29" customWidth="1"/>
    <col min="1029" max="1029" width="12.28515625" style="29" customWidth="1"/>
    <col min="1030" max="1030" width="13" style="29" customWidth="1"/>
    <col min="1031" max="1031" width="12" style="29" customWidth="1"/>
    <col min="1032" max="1033" width="12.85546875" style="29" customWidth="1"/>
    <col min="1034" max="1280" width="9" style="29"/>
    <col min="1281" max="1281" width="4.140625" style="29" customWidth="1"/>
    <col min="1282" max="1282" width="2.7109375" style="29" customWidth="1"/>
    <col min="1283" max="1283" width="9" style="29"/>
    <col min="1284" max="1284" width="23.5703125" style="29" customWidth="1"/>
    <col min="1285" max="1285" width="12.28515625" style="29" customWidth="1"/>
    <col min="1286" max="1286" width="13" style="29" customWidth="1"/>
    <col min="1287" max="1287" width="12" style="29" customWidth="1"/>
    <col min="1288" max="1289" width="12.85546875" style="29" customWidth="1"/>
    <col min="1290" max="1536" width="9" style="29"/>
    <col min="1537" max="1537" width="4.140625" style="29" customWidth="1"/>
    <col min="1538" max="1538" width="2.7109375" style="29" customWidth="1"/>
    <col min="1539" max="1539" width="9" style="29"/>
    <col min="1540" max="1540" width="23.5703125" style="29" customWidth="1"/>
    <col min="1541" max="1541" width="12.28515625" style="29" customWidth="1"/>
    <col min="1542" max="1542" width="13" style="29" customWidth="1"/>
    <col min="1543" max="1543" width="12" style="29" customWidth="1"/>
    <col min="1544" max="1545" width="12.85546875" style="29" customWidth="1"/>
    <col min="1546" max="1792" width="9" style="29"/>
    <col min="1793" max="1793" width="4.140625" style="29" customWidth="1"/>
    <col min="1794" max="1794" width="2.7109375" style="29" customWidth="1"/>
    <col min="1795" max="1795" width="9" style="29"/>
    <col min="1796" max="1796" width="23.5703125" style="29" customWidth="1"/>
    <col min="1797" max="1797" width="12.28515625" style="29" customWidth="1"/>
    <col min="1798" max="1798" width="13" style="29" customWidth="1"/>
    <col min="1799" max="1799" width="12" style="29" customWidth="1"/>
    <col min="1800" max="1801" width="12.85546875" style="29" customWidth="1"/>
    <col min="1802" max="2048" width="9" style="29"/>
    <col min="2049" max="2049" width="4.140625" style="29" customWidth="1"/>
    <col min="2050" max="2050" width="2.7109375" style="29" customWidth="1"/>
    <col min="2051" max="2051" width="9" style="29"/>
    <col min="2052" max="2052" width="23.5703125" style="29" customWidth="1"/>
    <col min="2053" max="2053" width="12.28515625" style="29" customWidth="1"/>
    <col min="2054" max="2054" width="13" style="29" customWidth="1"/>
    <col min="2055" max="2055" width="12" style="29" customWidth="1"/>
    <col min="2056" max="2057" width="12.85546875" style="29" customWidth="1"/>
    <col min="2058" max="2304" width="9" style="29"/>
    <col min="2305" max="2305" width="4.140625" style="29" customWidth="1"/>
    <col min="2306" max="2306" width="2.7109375" style="29" customWidth="1"/>
    <col min="2307" max="2307" width="9" style="29"/>
    <col min="2308" max="2308" width="23.5703125" style="29" customWidth="1"/>
    <col min="2309" max="2309" width="12.28515625" style="29" customWidth="1"/>
    <col min="2310" max="2310" width="13" style="29" customWidth="1"/>
    <col min="2311" max="2311" width="12" style="29" customWidth="1"/>
    <col min="2312" max="2313" width="12.85546875" style="29" customWidth="1"/>
    <col min="2314" max="2560" width="9" style="29"/>
    <col min="2561" max="2561" width="4.140625" style="29" customWidth="1"/>
    <col min="2562" max="2562" width="2.7109375" style="29" customWidth="1"/>
    <col min="2563" max="2563" width="9" style="29"/>
    <col min="2564" max="2564" width="23.5703125" style="29" customWidth="1"/>
    <col min="2565" max="2565" width="12.28515625" style="29" customWidth="1"/>
    <col min="2566" max="2566" width="13" style="29" customWidth="1"/>
    <col min="2567" max="2567" width="12" style="29" customWidth="1"/>
    <col min="2568" max="2569" width="12.85546875" style="29" customWidth="1"/>
    <col min="2570" max="2816" width="9" style="29"/>
    <col min="2817" max="2817" width="4.140625" style="29" customWidth="1"/>
    <col min="2818" max="2818" width="2.7109375" style="29" customWidth="1"/>
    <col min="2819" max="2819" width="9" style="29"/>
    <col min="2820" max="2820" width="23.5703125" style="29" customWidth="1"/>
    <col min="2821" max="2821" width="12.28515625" style="29" customWidth="1"/>
    <col min="2822" max="2822" width="13" style="29" customWidth="1"/>
    <col min="2823" max="2823" width="12" style="29" customWidth="1"/>
    <col min="2824" max="2825" width="12.85546875" style="29" customWidth="1"/>
    <col min="2826" max="3072" width="9" style="29"/>
    <col min="3073" max="3073" width="4.140625" style="29" customWidth="1"/>
    <col min="3074" max="3074" width="2.7109375" style="29" customWidth="1"/>
    <col min="3075" max="3075" width="9" style="29"/>
    <col min="3076" max="3076" width="23.5703125" style="29" customWidth="1"/>
    <col min="3077" max="3077" width="12.28515625" style="29" customWidth="1"/>
    <col min="3078" max="3078" width="13" style="29" customWidth="1"/>
    <col min="3079" max="3079" width="12" style="29" customWidth="1"/>
    <col min="3080" max="3081" width="12.85546875" style="29" customWidth="1"/>
    <col min="3082" max="3328" width="9" style="29"/>
    <col min="3329" max="3329" width="4.140625" style="29" customWidth="1"/>
    <col min="3330" max="3330" width="2.7109375" style="29" customWidth="1"/>
    <col min="3331" max="3331" width="9" style="29"/>
    <col min="3332" max="3332" width="23.5703125" style="29" customWidth="1"/>
    <col min="3333" max="3333" width="12.28515625" style="29" customWidth="1"/>
    <col min="3334" max="3334" width="13" style="29" customWidth="1"/>
    <col min="3335" max="3335" width="12" style="29" customWidth="1"/>
    <col min="3336" max="3337" width="12.85546875" style="29" customWidth="1"/>
    <col min="3338" max="3584" width="9" style="29"/>
    <col min="3585" max="3585" width="4.140625" style="29" customWidth="1"/>
    <col min="3586" max="3586" width="2.7109375" style="29" customWidth="1"/>
    <col min="3587" max="3587" width="9" style="29"/>
    <col min="3588" max="3588" width="23.5703125" style="29" customWidth="1"/>
    <col min="3589" max="3589" width="12.28515625" style="29" customWidth="1"/>
    <col min="3590" max="3590" width="13" style="29" customWidth="1"/>
    <col min="3591" max="3591" width="12" style="29" customWidth="1"/>
    <col min="3592" max="3593" width="12.85546875" style="29" customWidth="1"/>
    <col min="3594" max="3840" width="9" style="29"/>
    <col min="3841" max="3841" width="4.140625" style="29" customWidth="1"/>
    <col min="3842" max="3842" width="2.7109375" style="29" customWidth="1"/>
    <col min="3843" max="3843" width="9" style="29"/>
    <col min="3844" max="3844" width="23.5703125" style="29" customWidth="1"/>
    <col min="3845" max="3845" width="12.28515625" style="29" customWidth="1"/>
    <col min="3846" max="3846" width="13" style="29" customWidth="1"/>
    <col min="3847" max="3847" width="12" style="29" customWidth="1"/>
    <col min="3848" max="3849" width="12.85546875" style="29" customWidth="1"/>
    <col min="3850" max="4096" width="9" style="29"/>
    <col min="4097" max="4097" width="4.140625" style="29" customWidth="1"/>
    <col min="4098" max="4098" width="2.7109375" style="29" customWidth="1"/>
    <col min="4099" max="4099" width="9" style="29"/>
    <col min="4100" max="4100" width="23.5703125" style="29" customWidth="1"/>
    <col min="4101" max="4101" width="12.28515625" style="29" customWidth="1"/>
    <col min="4102" max="4102" width="13" style="29" customWidth="1"/>
    <col min="4103" max="4103" width="12" style="29" customWidth="1"/>
    <col min="4104" max="4105" width="12.85546875" style="29" customWidth="1"/>
    <col min="4106" max="4352" width="9" style="29"/>
    <col min="4353" max="4353" width="4.140625" style="29" customWidth="1"/>
    <col min="4354" max="4354" width="2.7109375" style="29" customWidth="1"/>
    <col min="4355" max="4355" width="9" style="29"/>
    <col min="4356" max="4356" width="23.5703125" style="29" customWidth="1"/>
    <col min="4357" max="4357" width="12.28515625" style="29" customWidth="1"/>
    <col min="4358" max="4358" width="13" style="29" customWidth="1"/>
    <col min="4359" max="4359" width="12" style="29" customWidth="1"/>
    <col min="4360" max="4361" width="12.85546875" style="29" customWidth="1"/>
    <col min="4362" max="4608" width="9" style="29"/>
    <col min="4609" max="4609" width="4.140625" style="29" customWidth="1"/>
    <col min="4610" max="4610" width="2.7109375" style="29" customWidth="1"/>
    <col min="4611" max="4611" width="9" style="29"/>
    <col min="4612" max="4612" width="23.5703125" style="29" customWidth="1"/>
    <col min="4613" max="4613" width="12.28515625" style="29" customWidth="1"/>
    <col min="4614" max="4614" width="13" style="29" customWidth="1"/>
    <col min="4615" max="4615" width="12" style="29" customWidth="1"/>
    <col min="4616" max="4617" width="12.85546875" style="29" customWidth="1"/>
    <col min="4618" max="4864" width="9" style="29"/>
    <col min="4865" max="4865" width="4.140625" style="29" customWidth="1"/>
    <col min="4866" max="4866" width="2.7109375" style="29" customWidth="1"/>
    <col min="4867" max="4867" width="9" style="29"/>
    <col min="4868" max="4868" width="23.5703125" style="29" customWidth="1"/>
    <col min="4869" max="4869" width="12.28515625" style="29" customWidth="1"/>
    <col min="4870" max="4870" width="13" style="29" customWidth="1"/>
    <col min="4871" max="4871" width="12" style="29" customWidth="1"/>
    <col min="4872" max="4873" width="12.85546875" style="29" customWidth="1"/>
    <col min="4874" max="5120" width="9" style="29"/>
    <col min="5121" max="5121" width="4.140625" style="29" customWidth="1"/>
    <col min="5122" max="5122" width="2.7109375" style="29" customWidth="1"/>
    <col min="5123" max="5123" width="9" style="29"/>
    <col min="5124" max="5124" width="23.5703125" style="29" customWidth="1"/>
    <col min="5125" max="5125" width="12.28515625" style="29" customWidth="1"/>
    <col min="5126" max="5126" width="13" style="29" customWidth="1"/>
    <col min="5127" max="5127" width="12" style="29" customWidth="1"/>
    <col min="5128" max="5129" width="12.85546875" style="29" customWidth="1"/>
    <col min="5130" max="5376" width="9" style="29"/>
    <col min="5377" max="5377" width="4.140625" style="29" customWidth="1"/>
    <col min="5378" max="5378" width="2.7109375" style="29" customWidth="1"/>
    <col min="5379" max="5379" width="9" style="29"/>
    <col min="5380" max="5380" width="23.5703125" style="29" customWidth="1"/>
    <col min="5381" max="5381" width="12.28515625" style="29" customWidth="1"/>
    <col min="5382" max="5382" width="13" style="29" customWidth="1"/>
    <col min="5383" max="5383" width="12" style="29" customWidth="1"/>
    <col min="5384" max="5385" width="12.85546875" style="29" customWidth="1"/>
    <col min="5386" max="5632" width="9" style="29"/>
    <col min="5633" max="5633" width="4.140625" style="29" customWidth="1"/>
    <col min="5634" max="5634" width="2.7109375" style="29" customWidth="1"/>
    <col min="5635" max="5635" width="9" style="29"/>
    <col min="5636" max="5636" width="23.5703125" style="29" customWidth="1"/>
    <col min="5637" max="5637" width="12.28515625" style="29" customWidth="1"/>
    <col min="5638" max="5638" width="13" style="29" customWidth="1"/>
    <col min="5639" max="5639" width="12" style="29" customWidth="1"/>
    <col min="5640" max="5641" width="12.85546875" style="29" customWidth="1"/>
    <col min="5642" max="5888" width="9" style="29"/>
    <col min="5889" max="5889" width="4.140625" style="29" customWidth="1"/>
    <col min="5890" max="5890" width="2.7109375" style="29" customWidth="1"/>
    <col min="5891" max="5891" width="9" style="29"/>
    <col min="5892" max="5892" width="23.5703125" style="29" customWidth="1"/>
    <col min="5893" max="5893" width="12.28515625" style="29" customWidth="1"/>
    <col min="5894" max="5894" width="13" style="29" customWidth="1"/>
    <col min="5895" max="5895" width="12" style="29" customWidth="1"/>
    <col min="5896" max="5897" width="12.85546875" style="29" customWidth="1"/>
    <col min="5898" max="6144" width="9" style="29"/>
    <col min="6145" max="6145" width="4.140625" style="29" customWidth="1"/>
    <col min="6146" max="6146" width="2.7109375" style="29" customWidth="1"/>
    <col min="6147" max="6147" width="9" style="29"/>
    <col min="6148" max="6148" width="23.5703125" style="29" customWidth="1"/>
    <col min="6149" max="6149" width="12.28515625" style="29" customWidth="1"/>
    <col min="6150" max="6150" width="13" style="29" customWidth="1"/>
    <col min="6151" max="6151" width="12" style="29" customWidth="1"/>
    <col min="6152" max="6153" width="12.85546875" style="29" customWidth="1"/>
    <col min="6154" max="6400" width="9" style="29"/>
    <col min="6401" max="6401" width="4.140625" style="29" customWidth="1"/>
    <col min="6402" max="6402" width="2.7109375" style="29" customWidth="1"/>
    <col min="6403" max="6403" width="9" style="29"/>
    <col min="6404" max="6404" width="23.5703125" style="29" customWidth="1"/>
    <col min="6405" max="6405" width="12.28515625" style="29" customWidth="1"/>
    <col min="6406" max="6406" width="13" style="29" customWidth="1"/>
    <col min="6407" max="6407" width="12" style="29" customWidth="1"/>
    <col min="6408" max="6409" width="12.85546875" style="29" customWidth="1"/>
    <col min="6410" max="6656" width="9" style="29"/>
    <col min="6657" max="6657" width="4.140625" style="29" customWidth="1"/>
    <col min="6658" max="6658" width="2.7109375" style="29" customWidth="1"/>
    <col min="6659" max="6659" width="9" style="29"/>
    <col min="6660" max="6660" width="23.5703125" style="29" customWidth="1"/>
    <col min="6661" max="6661" width="12.28515625" style="29" customWidth="1"/>
    <col min="6662" max="6662" width="13" style="29" customWidth="1"/>
    <col min="6663" max="6663" width="12" style="29" customWidth="1"/>
    <col min="6664" max="6665" width="12.85546875" style="29" customWidth="1"/>
    <col min="6666" max="6912" width="9" style="29"/>
    <col min="6913" max="6913" width="4.140625" style="29" customWidth="1"/>
    <col min="6914" max="6914" width="2.7109375" style="29" customWidth="1"/>
    <col min="6915" max="6915" width="9" style="29"/>
    <col min="6916" max="6916" width="23.5703125" style="29" customWidth="1"/>
    <col min="6917" max="6917" width="12.28515625" style="29" customWidth="1"/>
    <col min="6918" max="6918" width="13" style="29" customWidth="1"/>
    <col min="6919" max="6919" width="12" style="29" customWidth="1"/>
    <col min="6920" max="6921" width="12.85546875" style="29" customWidth="1"/>
    <col min="6922" max="7168" width="9" style="29"/>
    <col min="7169" max="7169" width="4.140625" style="29" customWidth="1"/>
    <col min="7170" max="7170" width="2.7109375" style="29" customWidth="1"/>
    <col min="7171" max="7171" width="9" style="29"/>
    <col min="7172" max="7172" width="23.5703125" style="29" customWidth="1"/>
    <col min="7173" max="7173" width="12.28515625" style="29" customWidth="1"/>
    <col min="7174" max="7174" width="13" style="29" customWidth="1"/>
    <col min="7175" max="7175" width="12" style="29" customWidth="1"/>
    <col min="7176" max="7177" width="12.85546875" style="29" customWidth="1"/>
    <col min="7178" max="7424" width="9" style="29"/>
    <col min="7425" max="7425" width="4.140625" style="29" customWidth="1"/>
    <col min="7426" max="7426" width="2.7109375" style="29" customWidth="1"/>
    <col min="7427" max="7427" width="9" style="29"/>
    <col min="7428" max="7428" width="23.5703125" style="29" customWidth="1"/>
    <col min="7429" max="7429" width="12.28515625" style="29" customWidth="1"/>
    <col min="7430" max="7430" width="13" style="29" customWidth="1"/>
    <col min="7431" max="7431" width="12" style="29" customWidth="1"/>
    <col min="7432" max="7433" width="12.85546875" style="29" customWidth="1"/>
    <col min="7434" max="7680" width="9" style="29"/>
    <col min="7681" max="7681" width="4.140625" style="29" customWidth="1"/>
    <col min="7682" max="7682" width="2.7109375" style="29" customWidth="1"/>
    <col min="7683" max="7683" width="9" style="29"/>
    <col min="7684" max="7684" width="23.5703125" style="29" customWidth="1"/>
    <col min="7685" max="7685" width="12.28515625" style="29" customWidth="1"/>
    <col min="7686" max="7686" width="13" style="29" customWidth="1"/>
    <col min="7687" max="7687" width="12" style="29" customWidth="1"/>
    <col min="7688" max="7689" width="12.85546875" style="29" customWidth="1"/>
    <col min="7690" max="7936" width="9" style="29"/>
    <col min="7937" max="7937" width="4.140625" style="29" customWidth="1"/>
    <col min="7938" max="7938" width="2.7109375" style="29" customWidth="1"/>
    <col min="7939" max="7939" width="9" style="29"/>
    <col min="7940" max="7940" width="23.5703125" style="29" customWidth="1"/>
    <col min="7941" max="7941" width="12.28515625" style="29" customWidth="1"/>
    <col min="7942" max="7942" width="13" style="29" customWidth="1"/>
    <col min="7943" max="7943" width="12" style="29" customWidth="1"/>
    <col min="7944" max="7945" width="12.85546875" style="29" customWidth="1"/>
    <col min="7946" max="8192" width="9" style="29"/>
    <col min="8193" max="8193" width="4.140625" style="29" customWidth="1"/>
    <col min="8194" max="8194" width="2.7109375" style="29" customWidth="1"/>
    <col min="8195" max="8195" width="9" style="29"/>
    <col min="8196" max="8196" width="23.5703125" style="29" customWidth="1"/>
    <col min="8197" max="8197" width="12.28515625" style="29" customWidth="1"/>
    <col min="8198" max="8198" width="13" style="29" customWidth="1"/>
    <col min="8199" max="8199" width="12" style="29" customWidth="1"/>
    <col min="8200" max="8201" width="12.85546875" style="29" customWidth="1"/>
    <col min="8202" max="8448" width="9" style="29"/>
    <col min="8449" max="8449" width="4.140625" style="29" customWidth="1"/>
    <col min="8450" max="8450" width="2.7109375" style="29" customWidth="1"/>
    <col min="8451" max="8451" width="9" style="29"/>
    <col min="8452" max="8452" width="23.5703125" style="29" customWidth="1"/>
    <col min="8453" max="8453" width="12.28515625" style="29" customWidth="1"/>
    <col min="8454" max="8454" width="13" style="29" customWidth="1"/>
    <col min="8455" max="8455" width="12" style="29" customWidth="1"/>
    <col min="8456" max="8457" width="12.85546875" style="29" customWidth="1"/>
    <col min="8458" max="8704" width="9" style="29"/>
    <col min="8705" max="8705" width="4.140625" style="29" customWidth="1"/>
    <col min="8706" max="8706" width="2.7109375" style="29" customWidth="1"/>
    <col min="8707" max="8707" width="9" style="29"/>
    <col min="8708" max="8708" width="23.5703125" style="29" customWidth="1"/>
    <col min="8709" max="8709" width="12.28515625" style="29" customWidth="1"/>
    <col min="8710" max="8710" width="13" style="29" customWidth="1"/>
    <col min="8711" max="8711" width="12" style="29" customWidth="1"/>
    <col min="8712" max="8713" width="12.85546875" style="29" customWidth="1"/>
    <col min="8714" max="8960" width="9" style="29"/>
    <col min="8961" max="8961" width="4.140625" style="29" customWidth="1"/>
    <col min="8962" max="8962" width="2.7109375" style="29" customWidth="1"/>
    <col min="8963" max="8963" width="9" style="29"/>
    <col min="8964" max="8964" width="23.5703125" style="29" customWidth="1"/>
    <col min="8965" max="8965" width="12.28515625" style="29" customWidth="1"/>
    <col min="8966" max="8966" width="13" style="29" customWidth="1"/>
    <col min="8967" max="8967" width="12" style="29" customWidth="1"/>
    <col min="8968" max="8969" width="12.85546875" style="29" customWidth="1"/>
    <col min="8970" max="9216" width="9" style="29"/>
    <col min="9217" max="9217" width="4.140625" style="29" customWidth="1"/>
    <col min="9218" max="9218" width="2.7109375" style="29" customWidth="1"/>
    <col min="9219" max="9219" width="9" style="29"/>
    <col min="9220" max="9220" width="23.5703125" style="29" customWidth="1"/>
    <col min="9221" max="9221" width="12.28515625" style="29" customWidth="1"/>
    <col min="9222" max="9222" width="13" style="29" customWidth="1"/>
    <col min="9223" max="9223" width="12" style="29" customWidth="1"/>
    <col min="9224" max="9225" width="12.85546875" style="29" customWidth="1"/>
    <col min="9226" max="9472" width="9" style="29"/>
    <col min="9473" max="9473" width="4.140625" style="29" customWidth="1"/>
    <col min="9474" max="9474" width="2.7109375" style="29" customWidth="1"/>
    <col min="9475" max="9475" width="9" style="29"/>
    <col min="9476" max="9476" width="23.5703125" style="29" customWidth="1"/>
    <col min="9477" max="9477" width="12.28515625" style="29" customWidth="1"/>
    <col min="9478" max="9478" width="13" style="29" customWidth="1"/>
    <col min="9479" max="9479" width="12" style="29" customWidth="1"/>
    <col min="9480" max="9481" width="12.85546875" style="29" customWidth="1"/>
    <col min="9482" max="9728" width="9" style="29"/>
    <col min="9729" max="9729" width="4.140625" style="29" customWidth="1"/>
    <col min="9730" max="9730" width="2.7109375" style="29" customWidth="1"/>
    <col min="9731" max="9731" width="9" style="29"/>
    <col min="9732" max="9732" width="23.5703125" style="29" customWidth="1"/>
    <col min="9733" max="9733" width="12.28515625" style="29" customWidth="1"/>
    <col min="9734" max="9734" width="13" style="29" customWidth="1"/>
    <col min="9735" max="9735" width="12" style="29" customWidth="1"/>
    <col min="9736" max="9737" width="12.85546875" style="29" customWidth="1"/>
    <col min="9738" max="9984" width="9" style="29"/>
    <col min="9985" max="9985" width="4.140625" style="29" customWidth="1"/>
    <col min="9986" max="9986" width="2.7109375" style="29" customWidth="1"/>
    <col min="9987" max="9987" width="9" style="29"/>
    <col min="9988" max="9988" width="23.5703125" style="29" customWidth="1"/>
    <col min="9989" max="9989" width="12.28515625" style="29" customWidth="1"/>
    <col min="9990" max="9990" width="13" style="29" customWidth="1"/>
    <col min="9991" max="9991" width="12" style="29" customWidth="1"/>
    <col min="9992" max="9993" width="12.85546875" style="29" customWidth="1"/>
    <col min="9994" max="10240" width="9" style="29"/>
    <col min="10241" max="10241" width="4.140625" style="29" customWidth="1"/>
    <col min="10242" max="10242" width="2.7109375" style="29" customWidth="1"/>
    <col min="10243" max="10243" width="9" style="29"/>
    <col min="10244" max="10244" width="23.5703125" style="29" customWidth="1"/>
    <col min="10245" max="10245" width="12.28515625" style="29" customWidth="1"/>
    <col min="10246" max="10246" width="13" style="29" customWidth="1"/>
    <col min="10247" max="10247" width="12" style="29" customWidth="1"/>
    <col min="10248" max="10249" width="12.85546875" style="29" customWidth="1"/>
    <col min="10250" max="10496" width="9" style="29"/>
    <col min="10497" max="10497" width="4.140625" style="29" customWidth="1"/>
    <col min="10498" max="10498" width="2.7109375" style="29" customWidth="1"/>
    <col min="10499" max="10499" width="9" style="29"/>
    <col min="10500" max="10500" width="23.5703125" style="29" customWidth="1"/>
    <col min="10501" max="10501" width="12.28515625" style="29" customWidth="1"/>
    <col min="10502" max="10502" width="13" style="29" customWidth="1"/>
    <col min="10503" max="10503" width="12" style="29" customWidth="1"/>
    <col min="10504" max="10505" width="12.85546875" style="29" customWidth="1"/>
    <col min="10506" max="10752" width="9" style="29"/>
    <col min="10753" max="10753" width="4.140625" style="29" customWidth="1"/>
    <col min="10754" max="10754" width="2.7109375" style="29" customWidth="1"/>
    <col min="10755" max="10755" width="9" style="29"/>
    <col min="10756" max="10756" width="23.5703125" style="29" customWidth="1"/>
    <col min="10757" max="10757" width="12.28515625" style="29" customWidth="1"/>
    <col min="10758" max="10758" width="13" style="29" customWidth="1"/>
    <col min="10759" max="10759" width="12" style="29" customWidth="1"/>
    <col min="10760" max="10761" width="12.85546875" style="29" customWidth="1"/>
    <col min="10762" max="11008" width="9" style="29"/>
    <col min="11009" max="11009" width="4.140625" style="29" customWidth="1"/>
    <col min="11010" max="11010" width="2.7109375" style="29" customWidth="1"/>
    <col min="11011" max="11011" width="9" style="29"/>
    <col min="11012" max="11012" width="23.5703125" style="29" customWidth="1"/>
    <col min="11013" max="11013" width="12.28515625" style="29" customWidth="1"/>
    <col min="11014" max="11014" width="13" style="29" customWidth="1"/>
    <col min="11015" max="11015" width="12" style="29" customWidth="1"/>
    <col min="11016" max="11017" width="12.85546875" style="29" customWidth="1"/>
    <col min="11018" max="11264" width="9" style="29"/>
    <col min="11265" max="11265" width="4.140625" style="29" customWidth="1"/>
    <col min="11266" max="11266" width="2.7109375" style="29" customWidth="1"/>
    <col min="11267" max="11267" width="9" style="29"/>
    <col min="11268" max="11268" width="23.5703125" style="29" customWidth="1"/>
    <col min="11269" max="11269" width="12.28515625" style="29" customWidth="1"/>
    <col min="11270" max="11270" width="13" style="29" customWidth="1"/>
    <col min="11271" max="11271" width="12" style="29" customWidth="1"/>
    <col min="11272" max="11273" width="12.85546875" style="29" customWidth="1"/>
    <col min="11274" max="11520" width="9" style="29"/>
    <col min="11521" max="11521" width="4.140625" style="29" customWidth="1"/>
    <col min="11522" max="11522" width="2.7109375" style="29" customWidth="1"/>
    <col min="11523" max="11523" width="9" style="29"/>
    <col min="11524" max="11524" width="23.5703125" style="29" customWidth="1"/>
    <col min="11525" max="11525" width="12.28515625" style="29" customWidth="1"/>
    <col min="11526" max="11526" width="13" style="29" customWidth="1"/>
    <col min="11527" max="11527" width="12" style="29" customWidth="1"/>
    <col min="11528" max="11529" width="12.85546875" style="29" customWidth="1"/>
    <col min="11530" max="11776" width="9" style="29"/>
    <col min="11777" max="11777" width="4.140625" style="29" customWidth="1"/>
    <col min="11778" max="11778" width="2.7109375" style="29" customWidth="1"/>
    <col min="11779" max="11779" width="9" style="29"/>
    <col min="11780" max="11780" width="23.5703125" style="29" customWidth="1"/>
    <col min="11781" max="11781" width="12.28515625" style="29" customWidth="1"/>
    <col min="11782" max="11782" width="13" style="29" customWidth="1"/>
    <col min="11783" max="11783" width="12" style="29" customWidth="1"/>
    <col min="11784" max="11785" width="12.85546875" style="29" customWidth="1"/>
    <col min="11786" max="12032" width="9" style="29"/>
    <col min="12033" max="12033" width="4.140625" style="29" customWidth="1"/>
    <col min="12034" max="12034" width="2.7109375" style="29" customWidth="1"/>
    <col min="12035" max="12035" width="9" style="29"/>
    <col min="12036" max="12036" width="23.5703125" style="29" customWidth="1"/>
    <col min="12037" max="12037" width="12.28515625" style="29" customWidth="1"/>
    <col min="12038" max="12038" width="13" style="29" customWidth="1"/>
    <col min="12039" max="12039" width="12" style="29" customWidth="1"/>
    <col min="12040" max="12041" width="12.85546875" style="29" customWidth="1"/>
    <col min="12042" max="12288" width="9" style="29"/>
    <col min="12289" max="12289" width="4.140625" style="29" customWidth="1"/>
    <col min="12290" max="12290" width="2.7109375" style="29" customWidth="1"/>
    <col min="12291" max="12291" width="9" style="29"/>
    <col min="12292" max="12292" width="23.5703125" style="29" customWidth="1"/>
    <col min="12293" max="12293" width="12.28515625" style="29" customWidth="1"/>
    <col min="12294" max="12294" width="13" style="29" customWidth="1"/>
    <col min="12295" max="12295" width="12" style="29" customWidth="1"/>
    <col min="12296" max="12297" width="12.85546875" style="29" customWidth="1"/>
    <col min="12298" max="12544" width="9" style="29"/>
    <col min="12545" max="12545" width="4.140625" style="29" customWidth="1"/>
    <col min="12546" max="12546" width="2.7109375" style="29" customWidth="1"/>
    <col min="12547" max="12547" width="9" style="29"/>
    <col min="12548" max="12548" width="23.5703125" style="29" customWidth="1"/>
    <col min="12549" max="12549" width="12.28515625" style="29" customWidth="1"/>
    <col min="12550" max="12550" width="13" style="29" customWidth="1"/>
    <col min="12551" max="12551" width="12" style="29" customWidth="1"/>
    <col min="12552" max="12553" width="12.85546875" style="29" customWidth="1"/>
    <col min="12554" max="12800" width="9" style="29"/>
    <col min="12801" max="12801" width="4.140625" style="29" customWidth="1"/>
    <col min="12802" max="12802" width="2.7109375" style="29" customWidth="1"/>
    <col min="12803" max="12803" width="9" style="29"/>
    <col min="12804" max="12804" width="23.5703125" style="29" customWidth="1"/>
    <col min="12805" max="12805" width="12.28515625" style="29" customWidth="1"/>
    <col min="12806" max="12806" width="13" style="29" customWidth="1"/>
    <col min="12807" max="12807" width="12" style="29" customWidth="1"/>
    <col min="12808" max="12809" width="12.85546875" style="29" customWidth="1"/>
    <col min="12810" max="13056" width="9" style="29"/>
    <col min="13057" max="13057" width="4.140625" style="29" customWidth="1"/>
    <col min="13058" max="13058" width="2.7109375" style="29" customWidth="1"/>
    <col min="13059" max="13059" width="9" style="29"/>
    <col min="13060" max="13060" width="23.5703125" style="29" customWidth="1"/>
    <col min="13061" max="13061" width="12.28515625" style="29" customWidth="1"/>
    <col min="13062" max="13062" width="13" style="29" customWidth="1"/>
    <col min="13063" max="13063" width="12" style="29" customWidth="1"/>
    <col min="13064" max="13065" width="12.85546875" style="29" customWidth="1"/>
    <col min="13066" max="13312" width="9" style="29"/>
    <col min="13313" max="13313" width="4.140625" style="29" customWidth="1"/>
    <col min="13314" max="13314" width="2.7109375" style="29" customWidth="1"/>
    <col min="13315" max="13315" width="9" style="29"/>
    <col min="13316" max="13316" width="23.5703125" style="29" customWidth="1"/>
    <col min="13317" max="13317" width="12.28515625" style="29" customWidth="1"/>
    <col min="13318" max="13318" width="13" style="29" customWidth="1"/>
    <col min="13319" max="13319" width="12" style="29" customWidth="1"/>
    <col min="13320" max="13321" width="12.85546875" style="29" customWidth="1"/>
    <col min="13322" max="13568" width="9" style="29"/>
    <col min="13569" max="13569" width="4.140625" style="29" customWidth="1"/>
    <col min="13570" max="13570" width="2.7109375" style="29" customWidth="1"/>
    <col min="13571" max="13571" width="9" style="29"/>
    <col min="13572" max="13572" width="23.5703125" style="29" customWidth="1"/>
    <col min="13573" max="13573" width="12.28515625" style="29" customWidth="1"/>
    <col min="13574" max="13574" width="13" style="29" customWidth="1"/>
    <col min="13575" max="13575" width="12" style="29" customWidth="1"/>
    <col min="13576" max="13577" width="12.85546875" style="29" customWidth="1"/>
    <col min="13578" max="13824" width="9" style="29"/>
    <col min="13825" max="13825" width="4.140625" style="29" customWidth="1"/>
    <col min="13826" max="13826" width="2.7109375" style="29" customWidth="1"/>
    <col min="13827" max="13827" width="9" style="29"/>
    <col min="13828" max="13828" width="23.5703125" style="29" customWidth="1"/>
    <col min="13829" max="13829" width="12.28515625" style="29" customWidth="1"/>
    <col min="13830" max="13830" width="13" style="29" customWidth="1"/>
    <col min="13831" max="13831" width="12" style="29" customWidth="1"/>
    <col min="13832" max="13833" width="12.85546875" style="29" customWidth="1"/>
    <col min="13834" max="14080" width="9" style="29"/>
    <col min="14081" max="14081" width="4.140625" style="29" customWidth="1"/>
    <col min="14082" max="14082" width="2.7109375" style="29" customWidth="1"/>
    <col min="14083" max="14083" width="9" style="29"/>
    <col min="14084" max="14084" width="23.5703125" style="29" customWidth="1"/>
    <col min="14085" max="14085" width="12.28515625" style="29" customWidth="1"/>
    <col min="14086" max="14086" width="13" style="29" customWidth="1"/>
    <col min="14087" max="14087" width="12" style="29" customWidth="1"/>
    <col min="14088" max="14089" width="12.85546875" style="29" customWidth="1"/>
    <col min="14090" max="14336" width="9" style="29"/>
    <col min="14337" max="14337" width="4.140625" style="29" customWidth="1"/>
    <col min="14338" max="14338" width="2.7109375" style="29" customWidth="1"/>
    <col min="14339" max="14339" width="9" style="29"/>
    <col min="14340" max="14340" width="23.5703125" style="29" customWidth="1"/>
    <col min="14341" max="14341" width="12.28515625" style="29" customWidth="1"/>
    <col min="14342" max="14342" width="13" style="29" customWidth="1"/>
    <col min="14343" max="14343" width="12" style="29" customWidth="1"/>
    <col min="14344" max="14345" width="12.85546875" style="29" customWidth="1"/>
    <col min="14346" max="14592" width="9" style="29"/>
    <col min="14593" max="14593" width="4.140625" style="29" customWidth="1"/>
    <col min="14594" max="14594" width="2.7109375" style="29" customWidth="1"/>
    <col min="14595" max="14595" width="9" style="29"/>
    <col min="14596" max="14596" width="23.5703125" style="29" customWidth="1"/>
    <col min="14597" max="14597" width="12.28515625" style="29" customWidth="1"/>
    <col min="14598" max="14598" width="13" style="29" customWidth="1"/>
    <col min="14599" max="14599" width="12" style="29" customWidth="1"/>
    <col min="14600" max="14601" width="12.85546875" style="29" customWidth="1"/>
    <col min="14602" max="14848" width="9" style="29"/>
    <col min="14849" max="14849" width="4.140625" style="29" customWidth="1"/>
    <col min="14850" max="14850" width="2.7109375" style="29" customWidth="1"/>
    <col min="14851" max="14851" width="9" style="29"/>
    <col min="14852" max="14852" width="23.5703125" style="29" customWidth="1"/>
    <col min="14853" max="14853" width="12.28515625" style="29" customWidth="1"/>
    <col min="14854" max="14854" width="13" style="29" customWidth="1"/>
    <col min="14855" max="14855" width="12" style="29" customWidth="1"/>
    <col min="14856" max="14857" width="12.85546875" style="29" customWidth="1"/>
    <col min="14858" max="15104" width="9" style="29"/>
    <col min="15105" max="15105" width="4.140625" style="29" customWidth="1"/>
    <col min="15106" max="15106" width="2.7109375" style="29" customWidth="1"/>
    <col min="15107" max="15107" width="9" style="29"/>
    <col min="15108" max="15108" width="23.5703125" style="29" customWidth="1"/>
    <col min="15109" max="15109" width="12.28515625" style="29" customWidth="1"/>
    <col min="15110" max="15110" width="13" style="29" customWidth="1"/>
    <col min="15111" max="15111" width="12" style="29" customWidth="1"/>
    <col min="15112" max="15113" width="12.85546875" style="29" customWidth="1"/>
    <col min="15114" max="15360" width="9" style="29"/>
    <col min="15361" max="15361" width="4.140625" style="29" customWidth="1"/>
    <col min="15362" max="15362" width="2.7109375" style="29" customWidth="1"/>
    <col min="15363" max="15363" width="9" style="29"/>
    <col min="15364" max="15364" width="23.5703125" style="29" customWidth="1"/>
    <col min="15365" max="15365" width="12.28515625" style="29" customWidth="1"/>
    <col min="15366" max="15366" width="13" style="29" customWidth="1"/>
    <col min="15367" max="15367" width="12" style="29" customWidth="1"/>
    <col min="15368" max="15369" width="12.85546875" style="29" customWidth="1"/>
    <col min="15370" max="15616" width="9" style="29"/>
    <col min="15617" max="15617" width="4.140625" style="29" customWidth="1"/>
    <col min="15618" max="15618" width="2.7109375" style="29" customWidth="1"/>
    <col min="15619" max="15619" width="9" style="29"/>
    <col min="15620" max="15620" width="23.5703125" style="29" customWidth="1"/>
    <col min="15621" max="15621" width="12.28515625" style="29" customWidth="1"/>
    <col min="15622" max="15622" width="13" style="29" customWidth="1"/>
    <col min="15623" max="15623" width="12" style="29" customWidth="1"/>
    <col min="15624" max="15625" width="12.85546875" style="29" customWidth="1"/>
    <col min="15626" max="15872" width="9" style="29"/>
    <col min="15873" max="15873" width="4.140625" style="29" customWidth="1"/>
    <col min="15874" max="15874" width="2.7109375" style="29" customWidth="1"/>
    <col min="15875" max="15875" width="9" style="29"/>
    <col min="15876" max="15876" width="23.5703125" style="29" customWidth="1"/>
    <col min="15877" max="15877" width="12.28515625" style="29" customWidth="1"/>
    <col min="15878" max="15878" width="13" style="29" customWidth="1"/>
    <col min="15879" max="15879" width="12" style="29" customWidth="1"/>
    <col min="15880" max="15881" width="12.85546875" style="29" customWidth="1"/>
    <col min="15882" max="16128" width="9" style="29"/>
    <col min="16129" max="16129" width="4.140625" style="29" customWidth="1"/>
    <col min="16130" max="16130" width="2.7109375" style="29" customWidth="1"/>
    <col min="16131" max="16131" width="9" style="29"/>
    <col min="16132" max="16132" width="23.5703125" style="29" customWidth="1"/>
    <col min="16133" max="16133" width="12.28515625" style="29" customWidth="1"/>
    <col min="16134" max="16134" width="13" style="29" customWidth="1"/>
    <col min="16135" max="16135" width="12" style="29" customWidth="1"/>
    <col min="16136" max="16137" width="12.85546875" style="29" customWidth="1"/>
    <col min="16138" max="16384" width="9" style="29"/>
  </cols>
  <sheetData>
    <row r="2" spans="1:9" ht="15">
      <c r="A2" s="1" t="s">
        <v>0</v>
      </c>
      <c r="B2" s="1"/>
      <c r="C2" s="1"/>
      <c r="D2" s="1"/>
      <c r="E2" s="2"/>
      <c r="F2" s="3"/>
      <c r="G2" s="1"/>
      <c r="H2" s="1"/>
      <c r="I2" s="4"/>
    </row>
    <row r="3" spans="1:9">
      <c r="A3" s="581" t="s">
        <v>586</v>
      </c>
      <c r="B3" s="581"/>
      <c r="C3" s="581"/>
      <c r="D3" s="581"/>
      <c r="E3" s="581"/>
      <c r="F3" s="581"/>
      <c r="G3" s="581"/>
      <c r="H3" s="581"/>
      <c r="I3" s="581"/>
    </row>
    <row r="4" spans="1:9">
      <c r="A4" s="582" t="s">
        <v>1</v>
      </c>
      <c r="B4" s="582"/>
      <c r="C4" s="582"/>
      <c r="D4" s="582"/>
      <c r="E4" s="582"/>
      <c r="F4" s="582"/>
      <c r="G4" s="582"/>
      <c r="H4" s="582"/>
      <c r="I4" s="582"/>
    </row>
    <row r="5" spans="1:9">
      <c r="A5" s="2"/>
      <c r="B5" s="2"/>
      <c r="C5" s="2"/>
      <c r="D5" s="2"/>
      <c r="E5" s="2"/>
      <c r="F5" s="5"/>
      <c r="G5" s="2"/>
      <c r="H5" s="2"/>
      <c r="I5" s="2"/>
    </row>
    <row r="6" spans="1:9">
      <c r="A6" s="2"/>
      <c r="B6" s="2"/>
      <c r="C6" s="2"/>
      <c r="D6" s="2"/>
      <c r="E6" s="2"/>
      <c r="F6" s="5"/>
      <c r="G6" s="2"/>
      <c r="H6" s="2"/>
      <c r="I6" s="2"/>
    </row>
    <row r="7" spans="1:9">
      <c r="A7" s="583" t="s">
        <v>2</v>
      </c>
      <c r="B7" s="584"/>
      <c r="C7" s="584"/>
      <c r="D7" s="584"/>
      <c r="E7" s="6" t="s">
        <v>3</v>
      </c>
      <c r="F7" s="7" t="s">
        <v>4</v>
      </c>
      <c r="G7" s="6" t="s">
        <v>5</v>
      </c>
      <c r="H7" s="8" t="s">
        <v>6</v>
      </c>
      <c r="I7" s="6" t="s">
        <v>7</v>
      </c>
    </row>
    <row r="8" spans="1:9">
      <c r="A8" s="9"/>
      <c r="B8" s="9"/>
      <c r="C8" s="9"/>
      <c r="D8" s="9"/>
      <c r="E8" s="10" t="s">
        <v>8</v>
      </c>
      <c r="F8" s="11" t="s">
        <v>9</v>
      </c>
      <c r="G8" s="10" t="s">
        <v>9</v>
      </c>
      <c r="H8" s="10" t="s">
        <v>9</v>
      </c>
      <c r="I8" s="10"/>
    </row>
    <row r="9" spans="1:9">
      <c r="A9" s="585" t="s">
        <v>10</v>
      </c>
      <c r="B9" s="585"/>
      <c r="C9" s="585"/>
      <c r="D9" s="585"/>
      <c r="E9" s="586"/>
      <c r="F9" s="12"/>
      <c r="G9" s="587"/>
      <c r="H9" s="587"/>
      <c r="I9" s="587"/>
    </row>
    <row r="10" spans="1:9">
      <c r="A10" s="585" t="s">
        <v>11</v>
      </c>
      <c r="B10" s="585"/>
      <c r="C10" s="585"/>
      <c r="D10" s="585"/>
      <c r="E10" s="586"/>
      <c r="F10" s="12"/>
      <c r="G10" s="587"/>
      <c r="H10" s="587"/>
      <c r="I10" s="587"/>
    </row>
    <row r="11" spans="1:9">
      <c r="A11" s="588" t="s">
        <v>12</v>
      </c>
      <c r="B11" s="588"/>
      <c r="C11" s="588"/>
      <c r="D11" s="588"/>
      <c r="E11" s="586"/>
      <c r="F11" s="12"/>
      <c r="G11" s="587"/>
      <c r="H11" s="587"/>
      <c r="I11" s="587"/>
    </row>
    <row r="12" spans="1:9">
      <c r="A12" s="589" t="s">
        <v>13</v>
      </c>
      <c r="B12" s="589" t="s">
        <v>14</v>
      </c>
      <c r="C12" s="589"/>
      <c r="D12" s="589"/>
      <c r="E12" s="590" t="s">
        <v>15</v>
      </c>
      <c r="F12" s="12">
        <f>SUM(I12-G12-H12)</f>
        <v>21908364</v>
      </c>
      <c r="G12" s="587">
        <v>5466420</v>
      </c>
      <c r="H12" s="587">
        <v>3448608</v>
      </c>
      <c r="I12" s="13">
        <v>30823392</v>
      </c>
    </row>
    <row r="13" spans="1:9">
      <c r="A13" s="589"/>
      <c r="B13" s="589" t="s">
        <v>16</v>
      </c>
      <c r="C13" s="589"/>
      <c r="D13" s="589"/>
      <c r="E13" s="590" t="s">
        <v>17</v>
      </c>
      <c r="F13" s="12">
        <f t="shared" ref="F13:F29" si="0">SUM(I13-G13-H13)</f>
        <v>1272000</v>
      </c>
      <c r="G13" s="587">
        <v>360000</v>
      </c>
      <c r="H13" s="587">
        <v>216000</v>
      </c>
      <c r="I13" s="13">
        <v>1848000</v>
      </c>
    </row>
    <row r="14" spans="1:9">
      <c r="A14" s="589"/>
      <c r="B14" s="589" t="s">
        <v>18</v>
      </c>
      <c r="C14" s="589"/>
      <c r="D14" s="591"/>
      <c r="E14" s="590" t="s">
        <v>19</v>
      </c>
      <c r="F14" s="12">
        <f t="shared" si="0"/>
        <v>2562000</v>
      </c>
      <c r="G14" s="587">
        <v>252000</v>
      </c>
      <c r="H14" s="587">
        <v>252000</v>
      </c>
      <c r="I14" s="13">
        <v>3066000</v>
      </c>
    </row>
    <row r="15" spans="1:9">
      <c r="A15" s="589"/>
      <c r="B15" s="589" t="s">
        <v>20</v>
      </c>
      <c r="C15" s="589"/>
      <c r="D15" s="589"/>
      <c r="E15" s="590" t="s">
        <v>21</v>
      </c>
      <c r="F15" s="12">
        <f t="shared" si="0"/>
        <v>300000</v>
      </c>
      <c r="G15" s="592">
        <v>90000</v>
      </c>
      <c r="H15" s="593">
        <v>72000</v>
      </c>
      <c r="I15" s="13">
        <v>462000</v>
      </c>
    </row>
    <row r="16" spans="1:9">
      <c r="A16" s="589"/>
      <c r="B16" s="589" t="s">
        <v>22</v>
      </c>
      <c r="C16" s="589"/>
      <c r="D16" s="589"/>
      <c r="E16" s="590" t="s">
        <v>23</v>
      </c>
      <c r="F16" s="12">
        <f t="shared" si="0"/>
        <v>0</v>
      </c>
      <c r="G16" s="592">
        <v>242000</v>
      </c>
      <c r="H16" s="593">
        <v>0</v>
      </c>
      <c r="I16" s="13">
        <v>242000</v>
      </c>
    </row>
    <row r="17" spans="1:9">
      <c r="A17" s="589"/>
      <c r="B17" s="589" t="s">
        <v>24</v>
      </c>
      <c r="C17" s="589"/>
      <c r="D17" s="589"/>
      <c r="E17" s="590" t="s">
        <v>25</v>
      </c>
      <c r="F17" s="12">
        <f t="shared" si="0"/>
        <v>0</v>
      </c>
      <c r="G17" s="592">
        <v>16200</v>
      </c>
      <c r="H17" s="593">
        <v>0</v>
      </c>
      <c r="I17" s="13">
        <v>16200</v>
      </c>
    </row>
    <row r="18" spans="1:9">
      <c r="A18" s="589"/>
      <c r="B18" s="589" t="s">
        <v>26</v>
      </c>
      <c r="C18" s="589"/>
      <c r="D18" s="589"/>
      <c r="E18" s="590" t="s">
        <v>27</v>
      </c>
      <c r="F18" s="12">
        <f t="shared" si="0"/>
        <v>57600</v>
      </c>
      <c r="G18" s="587">
        <v>0</v>
      </c>
      <c r="H18" s="593">
        <v>9600</v>
      </c>
      <c r="I18" s="13">
        <v>67200</v>
      </c>
    </row>
    <row r="19" spans="1:9">
      <c r="A19" s="589"/>
      <c r="B19" s="589" t="s">
        <v>28</v>
      </c>
      <c r="C19" s="589"/>
      <c r="D19" s="589"/>
      <c r="E19" s="590" t="s">
        <v>29</v>
      </c>
      <c r="F19" s="12">
        <f t="shared" si="0"/>
        <v>0</v>
      </c>
      <c r="G19" s="593">
        <v>395000</v>
      </c>
      <c r="H19" s="593">
        <v>0</v>
      </c>
      <c r="I19" s="13">
        <v>395000</v>
      </c>
    </row>
    <row r="20" spans="1:9">
      <c r="A20" s="589"/>
      <c r="B20" s="589" t="s">
        <v>30</v>
      </c>
      <c r="C20" s="589"/>
      <c r="D20" s="589"/>
      <c r="E20" s="590" t="s">
        <v>31</v>
      </c>
      <c r="F20" s="12">
        <f t="shared" si="0"/>
        <v>1825697</v>
      </c>
      <c r="G20" s="587">
        <v>455535</v>
      </c>
      <c r="H20" s="587">
        <v>287384</v>
      </c>
      <c r="I20" s="13">
        <v>2568616</v>
      </c>
    </row>
    <row r="21" spans="1:9">
      <c r="A21" s="589"/>
      <c r="B21" s="589" t="s">
        <v>32</v>
      </c>
      <c r="C21" s="589"/>
      <c r="D21" s="589"/>
      <c r="E21" s="590" t="s">
        <v>33</v>
      </c>
      <c r="F21" s="12">
        <f t="shared" si="0"/>
        <v>250000</v>
      </c>
      <c r="G21" s="587">
        <v>75000</v>
      </c>
      <c r="H21" s="587">
        <v>60000</v>
      </c>
      <c r="I21" s="13">
        <v>385000</v>
      </c>
    </row>
    <row r="22" spans="1:9">
      <c r="A22" s="589"/>
      <c r="B22" s="589" t="s">
        <v>34</v>
      </c>
      <c r="C22" s="589"/>
      <c r="D22" s="589"/>
      <c r="E22" s="590" t="s">
        <v>35</v>
      </c>
      <c r="F22" s="12">
        <f t="shared" si="0"/>
        <v>1825697</v>
      </c>
      <c r="G22" s="587">
        <v>455535</v>
      </c>
      <c r="H22" s="587">
        <v>287384</v>
      </c>
      <c r="I22" s="13">
        <v>2568616</v>
      </c>
    </row>
    <row r="23" spans="1:9">
      <c r="A23" s="589"/>
      <c r="B23" s="589" t="s">
        <v>36</v>
      </c>
      <c r="C23" s="589"/>
      <c r="D23" s="589"/>
      <c r="E23" s="590" t="s">
        <v>35</v>
      </c>
      <c r="F23" s="12">
        <f t="shared" si="0"/>
        <v>250000</v>
      </c>
      <c r="G23" s="587">
        <v>75000</v>
      </c>
      <c r="H23" s="587">
        <v>60000</v>
      </c>
      <c r="I23" s="13">
        <v>385000</v>
      </c>
    </row>
    <row r="24" spans="1:9">
      <c r="A24" s="589"/>
      <c r="B24" s="589" t="s">
        <v>37</v>
      </c>
      <c r="C24" s="589"/>
      <c r="D24" s="589"/>
      <c r="E24" s="590" t="s">
        <v>38</v>
      </c>
      <c r="F24" s="12">
        <f t="shared" si="0"/>
        <v>2629003.6800000002</v>
      </c>
      <c r="G24" s="587">
        <v>655970.4</v>
      </c>
      <c r="H24" s="587">
        <v>413832.96000000002</v>
      </c>
      <c r="I24" s="13">
        <v>3698807.04</v>
      </c>
    </row>
    <row r="25" spans="1:9">
      <c r="A25" s="589"/>
      <c r="B25" s="589" t="s">
        <v>39</v>
      </c>
      <c r="C25" s="589"/>
      <c r="D25" s="589"/>
      <c r="E25" s="590" t="s">
        <v>40</v>
      </c>
      <c r="F25" s="12">
        <f t="shared" si="0"/>
        <v>60000</v>
      </c>
      <c r="G25" s="587">
        <v>18000</v>
      </c>
      <c r="H25" s="587">
        <v>14400</v>
      </c>
      <c r="I25" s="13">
        <v>92400</v>
      </c>
    </row>
    <row r="26" spans="1:9">
      <c r="A26" s="589"/>
      <c r="B26" s="589" t="s">
        <v>41</v>
      </c>
      <c r="C26" s="589"/>
      <c r="D26" s="589"/>
      <c r="E26" s="590" t="s">
        <v>42</v>
      </c>
      <c r="F26" s="12">
        <f t="shared" si="0"/>
        <v>493035.66</v>
      </c>
      <c r="G26" s="587">
        <v>120988.35</v>
      </c>
      <c r="H26" s="587">
        <v>77593.679999999993</v>
      </c>
      <c r="I26" s="13">
        <v>691617.69</v>
      </c>
    </row>
    <row r="27" spans="1:9">
      <c r="A27" s="589"/>
      <c r="B27" s="589" t="s">
        <v>43</v>
      </c>
      <c r="C27" s="589"/>
      <c r="D27" s="589"/>
      <c r="E27" s="590" t="s">
        <v>44</v>
      </c>
      <c r="F27" s="12">
        <f t="shared" si="0"/>
        <v>60000</v>
      </c>
      <c r="G27" s="587">
        <v>18000</v>
      </c>
      <c r="H27" s="587">
        <v>14400</v>
      </c>
      <c r="I27" s="13">
        <v>92400</v>
      </c>
    </row>
    <row r="28" spans="1:9">
      <c r="A28" s="589"/>
      <c r="B28" s="589" t="s">
        <v>123</v>
      </c>
      <c r="C28" s="589"/>
      <c r="D28" s="589"/>
      <c r="E28" s="590" t="s">
        <v>124</v>
      </c>
      <c r="F28" s="12">
        <f t="shared" si="0"/>
        <v>0</v>
      </c>
      <c r="G28" s="587">
        <v>649100</v>
      </c>
      <c r="H28" s="594">
        <v>91900</v>
      </c>
      <c r="I28" s="13">
        <v>741000</v>
      </c>
    </row>
    <row r="29" spans="1:9">
      <c r="A29" s="589"/>
      <c r="B29" s="589" t="s">
        <v>45</v>
      </c>
      <c r="C29" s="589"/>
      <c r="D29" s="589"/>
      <c r="E29" s="586" t="s">
        <v>46</v>
      </c>
      <c r="F29" s="12">
        <f t="shared" si="0"/>
        <v>160</v>
      </c>
      <c r="G29" s="593">
        <v>20</v>
      </c>
      <c r="H29" s="592">
        <v>40</v>
      </c>
      <c r="I29" s="587">
        <v>220</v>
      </c>
    </row>
    <row r="30" spans="1:9" ht="6.75" customHeight="1">
      <c r="A30" s="589"/>
      <c r="B30" s="589"/>
      <c r="C30" s="589"/>
      <c r="D30" s="589"/>
      <c r="E30" s="595"/>
      <c r="F30" s="12"/>
      <c r="G30" s="587"/>
      <c r="H30" s="587"/>
      <c r="I30" s="587"/>
    </row>
    <row r="31" spans="1:9">
      <c r="A31" s="596" t="s">
        <v>47</v>
      </c>
      <c r="B31" s="596"/>
      <c r="C31" s="596"/>
      <c r="D31" s="596"/>
      <c r="E31" s="595"/>
      <c r="F31" s="597">
        <f>SUM(F12:F29)</f>
        <v>33493557.34</v>
      </c>
      <c r="G31" s="598">
        <f>SUM(G12:G29)</f>
        <v>9344768.75</v>
      </c>
      <c r="H31" s="598">
        <f>SUM(H12:H29)</f>
        <v>5305142.6399999997</v>
      </c>
      <c r="I31" s="598">
        <f>SUM(I12:I29)</f>
        <v>48143468.729999997</v>
      </c>
    </row>
    <row r="32" spans="1:9" ht="7.5" customHeight="1">
      <c r="A32" s="589"/>
      <c r="B32" s="589"/>
      <c r="C32" s="589"/>
      <c r="D32" s="589"/>
      <c r="E32" s="595"/>
      <c r="F32" s="12"/>
      <c r="G32" s="587"/>
      <c r="H32" s="587"/>
      <c r="I32" s="587"/>
    </row>
    <row r="33" spans="1:9">
      <c r="A33" s="599" t="s">
        <v>48</v>
      </c>
      <c r="B33" s="600"/>
      <c r="C33" s="600"/>
      <c r="D33" s="601"/>
      <c r="E33" s="586"/>
      <c r="F33" s="12"/>
      <c r="G33" s="587"/>
      <c r="H33" s="587"/>
      <c r="I33" s="587"/>
    </row>
    <row r="34" spans="1:9">
      <c r="A34" s="589"/>
      <c r="B34" s="589" t="s">
        <v>50</v>
      </c>
      <c r="C34" s="589"/>
      <c r="D34" s="589"/>
      <c r="E34" s="590" t="s">
        <v>51</v>
      </c>
      <c r="F34" s="12">
        <f t="shared" ref="F34:F62" si="1">I34-G34-H34</f>
        <v>1317200</v>
      </c>
      <c r="G34" s="602">
        <v>130000</v>
      </c>
      <c r="H34" s="602">
        <v>134200</v>
      </c>
      <c r="I34" s="13">
        <v>1581400</v>
      </c>
    </row>
    <row r="35" spans="1:9">
      <c r="A35" s="589"/>
      <c r="B35" s="589" t="s">
        <v>52</v>
      </c>
      <c r="C35" s="589"/>
      <c r="D35" s="589"/>
      <c r="E35" s="603" t="s">
        <v>53</v>
      </c>
      <c r="F35" s="12">
        <f t="shared" si="1"/>
        <v>932000</v>
      </c>
      <c r="G35" s="602">
        <v>90000</v>
      </c>
      <c r="H35" s="602">
        <v>70000</v>
      </c>
      <c r="I35" s="13">
        <v>1092000</v>
      </c>
    </row>
    <row r="36" spans="1:9">
      <c r="A36" s="589"/>
      <c r="B36" s="589" t="s">
        <v>125</v>
      </c>
      <c r="C36" s="589"/>
      <c r="D36" s="589"/>
      <c r="E36" s="603" t="s">
        <v>53</v>
      </c>
      <c r="F36" s="12">
        <f t="shared" si="1"/>
        <v>200000</v>
      </c>
      <c r="G36" s="604"/>
      <c r="H36" s="604"/>
      <c r="I36" s="13">
        <v>200000</v>
      </c>
    </row>
    <row r="37" spans="1:9">
      <c r="A37" s="589"/>
      <c r="B37" s="589" t="s">
        <v>54</v>
      </c>
      <c r="C37" s="589"/>
      <c r="D37" s="589"/>
      <c r="E37" s="590" t="s">
        <v>55</v>
      </c>
      <c r="F37" s="12">
        <f t="shared" si="1"/>
        <v>634000</v>
      </c>
      <c r="G37" s="602">
        <v>85000</v>
      </c>
      <c r="H37" s="602">
        <v>67000</v>
      </c>
      <c r="I37" s="13">
        <v>786000</v>
      </c>
    </row>
    <row r="38" spans="1:9">
      <c r="A38" s="589"/>
      <c r="B38" s="589" t="s">
        <v>56</v>
      </c>
      <c r="C38" s="589"/>
      <c r="D38" s="589"/>
      <c r="E38" s="590" t="s">
        <v>57</v>
      </c>
      <c r="F38" s="12">
        <f t="shared" si="1"/>
        <v>74000</v>
      </c>
      <c r="G38" s="593"/>
      <c r="H38" s="593">
        <v>20000</v>
      </c>
      <c r="I38" s="13">
        <v>94000</v>
      </c>
    </row>
    <row r="39" spans="1:9">
      <c r="A39" s="589"/>
      <c r="B39" s="589" t="s">
        <v>58</v>
      </c>
      <c r="C39" s="589"/>
      <c r="D39" s="589"/>
      <c r="E39" s="590" t="s">
        <v>59</v>
      </c>
      <c r="F39" s="12">
        <f t="shared" si="1"/>
        <v>2397853.88</v>
      </c>
      <c r="G39" s="593"/>
      <c r="H39" s="593"/>
      <c r="I39" s="13">
        <v>2397853.88</v>
      </c>
    </row>
    <row r="40" spans="1:9">
      <c r="A40" s="589"/>
      <c r="B40" s="589" t="s">
        <v>60</v>
      </c>
      <c r="C40" s="589"/>
      <c r="D40" s="589"/>
      <c r="E40" s="590" t="s">
        <v>61</v>
      </c>
      <c r="F40" s="12">
        <f t="shared" si="1"/>
        <v>106716.65</v>
      </c>
      <c r="G40" s="306">
        <v>45000</v>
      </c>
      <c r="H40" s="593">
        <v>13000</v>
      </c>
      <c r="I40" s="13">
        <v>164716.65</v>
      </c>
    </row>
    <row r="41" spans="1:9">
      <c r="A41" s="589"/>
      <c r="B41" s="589" t="s">
        <v>129</v>
      </c>
      <c r="C41" s="589"/>
      <c r="D41" s="589"/>
      <c r="E41" s="590" t="s">
        <v>61</v>
      </c>
      <c r="F41" s="12">
        <f t="shared" si="1"/>
        <v>24022.74</v>
      </c>
      <c r="G41" s="593"/>
      <c r="H41" s="593"/>
      <c r="I41" s="13">
        <v>24022.74</v>
      </c>
    </row>
    <row r="42" spans="1:9">
      <c r="A42" s="589"/>
      <c r="B42" s="589" t="s">
        <v>130</v>
      </c>
      <c r="C42" s="589"/>
      <c r="D42" s="589"/>
      <c r="E42" s="590" t="s">
        <v>61</v>
      </c>
      <c r="F42" s="12">
        <f t="shared" si="1"/>
        <v>10000</v>
      </c>
      <c r="G42" s="593"/>
      <c r="H42" s="593"/>
      <c r="I42" s="13">
        <v>10000</v>
      </c>
    </row>
    <row r="43" spans="1:9">
      <c r="A43" s="589"/>
      <c r="B43" s="589" t="s">
        <v>62</v>
      </c>
      <c r="C43" s="589"/>
      <c r="D43" s="589"/>
      <c r="E43" s="590" t="s">
        <v>63</v>
      </c>
      <c r="F43" s="12">
        <f t="shared" si="1"/>
        <v>900000</v>
      </c>
      <c r="G43" s="593"/>
      <c r="H43" s="593"/>
      <c r="I43" s="13">
        <v>900000</v>
      </c>
    </row>
    <row r="44" spans="1:9">
      <c r="A44" s="589"/>
      <c r="B44" s="589" t="s">
        <v>64</v>
      </c>
      <c r="C44" s="589"/>
      <c r="D44" s="589"/>
      <c r="E44" s="590" t="s">
        <v>65</v>
      </c>
      <c r="F44" s="12">
        <f t="shared" si="1"/>
        <v>254400</v>
      </c>
      <c r="G44" s="593">
        <v>58800</v>
      </c>
      <c r="H44" s="593">
        <v>50400</v>
      </c>
      <c r="I44" s="13">
        <v>363600</v>
      </c>
    </row>
    <row r="45" spans="1:9">
      <c r="A45" s="589"/>
      <c r="B45" s="589" t="s">
        <v>66</v>
      </c>
      <c r="C45" s="589"/>
      <c r="D45" s="589"/>
      <c r="E45" s="590" t="s">
        <v>67</v>
      </c>
      <c r="F45" s="12">
        <f t="shared" si="1"/>
        <v>22000</v>
      </c>
      <c r="G45" s="593"/>
      <c r="H45" s="593"/>
      <c r="I45" s="13">
        <v>22000</v>
      </c>
    </row>
    <row r="46" spans="1:9">
      <c r="A46" s="589"/>
      <c r="B46" s="589" t="s">
        <v>68</v>
      </c>
      <c r="C46" s="589"/>
      <c r="D46" s="589"/>
      <c r="E46" s="590" t="s">
        <v>69</v>
      </c>
      <c r="F46" s="12">
        <f t="shared" si="1"/>
        <v>190000</v>
      </c>
      <c r="G46" s="593">
        <v>44000</v>
      </c>
      <c r="H46" s="593">
        <v>15000</v>
      </c>
      <c r="I46" s="13">
        <v>249000</v>
      </c>
    </row>
    <row r="47" spans="1:9">
      <c r="A47" s="589"/>
      <c r="B47" s="589" t="s">
        <v>131</v>
      </c>
      <c r="C47" s="589"/>
      <c r="D47" s="589"/>
      <c r="E47" s="22" t="s">
        <v>132</v>
      </c>
      <c r="F47" s="12">
        <f t="shared" si="1"/>
        <v>15000</v>
      </c>
      <c r="G47" s="593"/>
      <c r="H47" s="593"/>
      <c r="I47" s="13">
        <v>15000</v>
      </c>
    </row>
    <row r="48" spans="1:9">
      <c r="A48" s="589"/>
      <c r="B48" s="589" t="s">
        <v>70</v>
      </c>
      <c r="C48" s="589"/>
      <c r="D48" s="589"/>
      <c r="E48" s="590" t="s">
        <v>71</v>
      </c>
      <c r="F48" s="12">
        <f t="shared" si="1"/>
        <v>10000</v>
      </c>
      <c r="G48" s="593"/>
      <c r="H48" s="593"/>
      <c r="I48" s="13">
        <v>10000</v>
      </c>
    </row>
    <row r="49" spans="1:9">
      <c r="A49" s="589"/>
      <c r="B49" s="589" t="s">
        <v>102</v>
      </c>
      <c r="C49" s="589"/>
      <c r="D49" s="589"/>
      <c r="E49" s="590" t="s">
        <v>135</v>
      </c>
      <c r="F49" s="12">
        <f t="shared" si="1"/>
        <v>50000</v>
      </c>
      <c r="G49" s="593"/>
      <c r="H49" s="593"/>
      <c r="I49" s="13">
        <v>50000</v>
      </c>
    </row>
    <row r="50" spans="1:9">
      <c r="A50" s="589"/>
      <c r="B50" s="589" t="s">
        <v>72</v>
      </c>
      <c r="C50" s="589"/>
      <c r="D50" s="589"/>
      <c r="E50" s="590" t="s">
        <v>73</v>
      </c>
      <c r="F50" s="12">
        <f t="shared" si="1"/>
        <v>8289000</v>
      </c>
      <c r="G50" s="593"/>
      <c r="H50" s="593"/>
      <c r="I50" s="13">
        <v>8289000</v>
      </c>
    </row>
    <row r="51" spans="1:9">
      <c r="A51" s="589"/>
      <c r="B51" s="589" t="s">
        <v>74</v>
      </c>
      <c r="C51" s="589"/>
      <c r="D51" s="589"/>
      <c r="E51" s="586" t="s">
        <v>121</v>
      </c>
      <c r="F51" s="12">
        <f t="shared" si="1"/>
        <v>250000</v>
      </c>
      <c r="G51" s="593"/>
      <c r="H51" s="593"/>
      <c r="I51" s="13">
        <v>250000</v>
      </c>
    </row>
    <row r="52" spans="1:9">
      <c r="A52" s="589"/>
      <c r="B52" s="589" t="s">
        <v>75</v>
      </c>
      <c r="C52" s="589"/>
      <c r="D52" s="589"/>
      <c r="E52" s="590" t="s">
        <v>76</v>
      </c>
      <c r="F52" s="12">
        <f t="shared" si="1"/>
        <v>800000</v>
      </c>
      <c r="G52" s="593"/>
      <c r="H52" s="593"/>
      <c r="I52" s="13">
        <v>800000</v>
      </c>
    </row>
    <row r="53" spans="1:9">
      <c r="A53" s="589"/>
      <c r="B53" s="589" t="s">
        <v>77</v>
      </c>
      <c r="C53" s="589"/>
      <c r="D53" s="589"/>
      <c r="E53" s="586" t="s">
        <v>122</v>
      </c>
      <c r="F53" s="12">
        <f t="shared" si="1"/>
        <v>0</v>
      </c>
      <c r="G53" s="593"/>
      <c r="H53" s="593">
        <v>350000</v>
      </c>
      <c r="I53" s="13">
        <v>350000</v>
      </c>
    </row>
    <row r="54" spans="1:9">
      <c r="A54" s="589"/>
      <c r="B54" s="589" t="s">
        <v>78</v>
      </c>
      <c r="C54" s="589"/>
      <c r="D54" s="589"/>
      <c r="E54" s="590" t="s">
        <v>79</v>
      </c>
      <c r="F54" s="12">
        <f t="shared" si="1"/>
        <v>550000</v>
      </c>
      <c r="G54" s="593"/>
      <c r="H54" s="593"/>
      <c r="I54" s="13">
        <v>550000</v>
      </c>
    </row>
    <row r="55" spans="1:9">
      <c r="A55" s="589"/>
      <c r="B55" s="589" t="s">
        <v>80</v>
      </c>
      <c r="C55" s="589"/>
      <c r="D55" s="589"/>
      <c r="E55" s="595"/>
      <c r="F55" s="12">
        <f t="shared" si="1"/>
        <v>0</v>
      </c>
      <c r="G55" s="587"/>
      <c r="H55" s="593"/>
      <c r="I55" s="587"/>
    </row>
    <row r="56" spans="1:9">
      <c r="A56" s="589"/>
      <c r="B56" s="589"/>
      <c r="C56" s="589" t="s">
        <v>81</v>
      </c>
      <c r="D56" s="589"/>
      <c r="E56" s="22" t="s">
        <v>133</v>
      </c>
      <c r="F56" s="12">
        <f t="shared" si="1"/>
        <v>30000</v>
      </c>
      <c r="G56" s="593"/>
      <c r="H56" s="593"/>
      <c r="I56" s="13">
        <v>30000</v>
      </c>
    </row>
    <row r="57" spans="1:9">
      <c r="A57" s="589"/>
      <c r="B57" s="589"/>
      <c r="C57" s="589" t="s">
        <v>82</v>
      </c>
      <c r="D57" s="589"/>
      <c r="E57" s="22" t="s">
        <v>134</v>
      </c>
      <c r="F57" s="12">
        <f t="shared" si="1"/>
        <v>60000</v>
      </c>
      <c r="G57" s="593"/>
      <c r="H57" s="593"/>
      <c r="I57" s="13">
        <v>60000</v>
      </c>
    </row>
    <row r="58" spans="1:9">
      <c r="A58" s="589"/>
      <c r="B58" s="589"/>
      <c r="C58" s="589" t="s">
        <v>83</v>
      </c>
      <c r="D58" s="589"/>
      <c r="E58" s="22" t="s">
        <v>134</v>
      </c>
      <c r="F58" s="12">
        <f t="shared" si="1"/>
        <v>120000</v>
      </c>
      <c r="G58" s="593"/>
      <c r="H58" s="593"/>
      <c r="I58" s="13">
        <v>120000</v>
      </c>
    </row>
    <row r="59" spans="1:9">
      <c r="A59" s="589"/>
      <c r="B59" s="589"/>
      <c r="C59" s="589" t="s">
        <v>84</v>
      </c>
      <c r="D59" s="589"/>
      <c r="E59" s="22" t="s">
        <v>134</v>
      </c>
      <c r="F59" s="12">
        <f t="shared" si="1"/>
        <v>54000</v>
      </c>
      <c r="G59" s="593"/>
      <c r="H59" s="593"/>
      <c r="I59" s="13">
        <v>54000</v>
      </c>
    </row>
    <row r="60" spans="1:9">
      <c r="A60" s="589"/>
      <c r="B60" s="589"/>
      <c r="C60" s="589" t="s">
        <v>85</v>
      </c>
      <c r="D60" s="589"/>
      <c r="E60" s="22" t="s">
        <v>133</v>
      </c>
      <c r="F60" s="12">
        <f t="shared" si="1"/>
        <v>24000</v>
      </c>
      <c r="G60" s="593"/>
      <c r="H60" s="593"/>
      <c r="I60" s="13">
        <v>24000</v>
      </c>
    </row>
    <row r="61" spans="1:9">
      <c r="A61" s="589"/>
      <c r="B61" s="589"/>
      <c r="C61" s="589" t="s">
        <v>86</v>
      </c>
      <c r="D61" s="589"/>
      <c r="E61" s="22" t="s">
        <v>133</v>
      </c>
      <c r="F61" s="12">
        <f t="shared" si="1"/>
        <v>18000</v>
      </c>
      <c r="G61" s="593"/>
      <c r="H61" s="593"/>
      <c r="I61" s="13">
        <v>18000</v>
      </c>
    </row>
    <row r="62" spans="1:9">
      <c r="A62" s="589"/>
      <c r="B62" s="589" t="s">
        <v>103</v>
      </c>
      <c r="C62" s="589"/>
      <c r="D62" s="589"/>
      <c r="E62" s="22"/>
      <c r="F62" s="12">
        <f t="shared" si="1"/>
        <v>42000</v>
      </c>
      <c r="G62" s="593"/>
      <c r="H62" s="593"/>
      <c r="I62" s="13">
        <v>42000</v>
      </c>
    </row>
    <row r="63" spans="1:9">
      <c r="A63" s="589"/>
      <c r="B63" s="589" t="s">
        <v>106</v>
      </c>
      <c r="C63" s="589"/>
      <c r="D63" s="589"/>
      <c r="E63" s="22"/>
      <c r="F63" s="12">
        <f>I63-G63-H63</f>
        <v>0</v>
      </c>
      <c r="G63" s="593">
        <v>25000</v>
      </c>
      <c r="H63" s="593"/>
      <c r="I63" s="13">
        <v>25000</v>
      </c>
    </row>
    <row r="64" spans="1:9">
      <c r="A64" s="589"/>
      <c r="B64" s="589" t="s">
        <v>101</v>
      </c>
      <c r="C64" s="589"/>
      <c r="D64" s="589"/>
      <c r="E64" s="22"/>
      <c r="F64" s="12">
        <f>I64-G64-H64</f>
        <v>300000</v>
      </c>
      <c r="G64" s="593"/>
      <c r="H64" s="593"/>
      <c r="I64" s="13">
        <v>300000</v>
      </c>
    </row>
    <row r="65" spans="1:9">
      <c r="A65" s="589"/>
      <c r="B65" s="589" t="s">
        <v>525</v>
      </c>
      <c r="C65" s="589"/>
      <c r="D65" s="589"/>
      <c r="E65" s="22"/>
      <c r="F65" s="12">
        <f>I65-G65-H65</f>
        <v>100000</v>
      </c>
      <c r="G65" s="593"/>
      <c r="H65" s="593"/>
      <c r="I65" s="13">
        <v>100000</v>
      </c>
    </row>
    <row r="66" spans="1:9">
      <c r="A66" s="589"/>
      <c r="B66" s="589" t="s">
        <v>138</v>
      </c>
      <c r="C66" s="589"/>
      <c r="D66" s="589"/>
      <c r="E66" s="22"/>
      <c r="F66" s="12">
        <f>I66-G66-H66</f>
        <v>15000</v>
      </c>
      <c r="G66" s="593"/>
      <c r="H66" s="593"/>
      <c r="I66" s="13">
        <v>15000</v>
      </c>
    </row>
    <row r="67" spans="1:9">
      <c r="A67" s="589"/>
      <c r="B67" s="589" t="s">
        <v>339</v>
      </c>
      <c r="C67" s="589"/>
      <c r="D67" s="589"/>
      <c r="E67" s="22"/>
      <c r="F67" s="12">
        <f t="shared" ref="F67:F84" si="2">I67-G67-H67</f>
        <v>50000</v>
      </c>
      <c r="G67" s="593"/>
      <c r="H67" s="593"/>
      <c r="I67" s="13">
        <v>50000</v>
      </c>
    </row>
    <row r="68" spans="1:9">
      <c r="A68" s="589"/>
      <c r="B68" s="589" t="s">
        <v>357</v>
      </c>
      <c r="C68" s="589"/>
      <c r="D68" s="589"/>
      <c r="E68" s="22"/>
      <c r="F68" s="12">
        <f t="shared" si="2"/>
        <v>50000</v>
      </c>
      <c r="G68" s="593"/>
      <c r="H68" s="593"/>
      <c r="I68" s="13">
        <v>50000</v>
      </c>
    </row>
    <row r="69" spans="1:9">
      <c r="A69" s="589"/>
      <c r="B69" s="589" t="s">
        <v>87</v>
      </c>
      <c r="C69" s="589"/>
      <c r="D69" s="589"/>
      <c r="E69" s="586" t="s">
        <v>88</v>
      </c>
      <c r="F69" s="12">
        <f t="shared" si="2"/>
        <v>731500</v>
      </c>
      <c r="G69" s="593">
        <v>5000</v>
      </c>
      <c r="H69" s="593"/>
      <c r="I69" s="13">
        <v>736500</v>
      </c>
    </row>
    <row r="70" spans="1:9">
      <c r="A70" s="589"/>
      <c r="B70" s="589" t="s">
        <v>89</v>
      </c>
      <c r="C70" s="589"/>
      <c r="D70" s="589"/>
      <c r="E70" s="586" t="s">
        <v>88</v>
      </c>
      <c r="F70" s="12">
        <f t="shared" si="2"/>
        <v>0</v>
      </c>
      <c r="G70" s="593"/>
      <c r="H70" s="593"/>
      <c r="I70" s="587"/>
    </row>
    <row r="71" spans="1:9">
      <c r="A71" s="589"/>
      <c r="B71" s="589"/>
      <c r="C71" s="589" t="s">
        <v>530</v>
      </c>
      <c r="D71" s="589"/>
      <c r="E71" s="595"/>
      <c r="F71" s="12">
        <f t="shared" si="2"/>
        <v>20000</v>
      </c>
      <c r="G71" s="593"/>
      <c r="H71" s="593"/>
      <c r="I71" s="13">
        <v>20000</v>
      </c>
    </row>
    <row r="72" spans="1:9">
      <c r="A72" s="589"/>
      <c r="B72" s="589"/>
      <c r="C72" s="589" t="s">
        <v>90</v>
      </c>
      <c r="D72" s="589"/>
      <c r="E72" s="595"/>
      <c r="F72" s="12">
        <f t="shared" si="2"/>
        <v>10000</v>
      </c>
      <c r="G72" s="593"/>
      <c r="H72" s="593"/>
      <c r="I72" s="13">
        <v>10000</v>
      </c>
    </row>
    <row r="73" spans="1:9">
      <c r="A73" s="589"/>
      <c r="B73" s="589"/>
      <c r="C73" s="589" t="s">
        <v>91</v>
      </c>
      <c r="D73" s="589"/>
      <c r="E73" s="595"/>
      <c r="F73" s="12">
        <f t="shared" si="2"/>
        <v>150000</v>
      </c>
      <c r="G73" s="593"/>
      <c r="H73" s="593"/>
      <c r="I73" s="13">
        <v>150000</v>
      </c>
    </row>
    <row r="74" spans="1:9">
      <c r="A74" s="589"/>
      <c r="B74" s="589"/>
      <c r="C74" s="589" t="s">
        <v>531</v>
      </c>
      <c r="D74" s="589"/>
      <c r="E74" s="595"/>
      <c r="F74" s="12">
        <f t="shared" si="2"/>
        <v>20000</v>
      </c>
      <c r="G74" s="593"/>
      <c r="H74" s="593"/>
      <c r="I74" s="13">
        <v>20000</v>
      </c>
    </row>
    <row r="75" spans="1:9">
      <c r="A75" s="589"/>
      <c r="B75" s="589"/>
      <c r="C75" s="589" t="s">
        <v>92</v>
      </c>
      <c r="D75" s="589"/>
      <c r="E75" s="595"/>
      <c r="F75" s="12">
        <f t="shared" si="2"/>
        <v>100000</v>
      </c>
      <c r="G75" s="593"/>
      <c r="H75" s="593"/>
      <c r="I75" s="13">
        <v>100000</v>
      </c>
    </row>
    <row r="76" spans="1:9">
      <c r="A76" s="589"/>
      <c r="B76" s="589"/>
      <c r="C76" s="589" t="s">
        <v>93</v>
      </c>
      <c r="D76" s="589"/>
      <c r="E76" s="595"/>
      <c r="F76" s="12">
        <f t="shared" si="2"/>
        <v>50000</v>
      </c>
      <c r="G76" s="593"/>
      <c r="H76" s="593"/>
      <c r="I76" s="13">
        <v>50000</v>
      </c>
    </row>
    <row r="77" spans="1:9">
      <c r="A77" s="589"/>
      <c r="B77" s="589"/>
      <c r="C77" s="589" t="s">
        <v>95</v>
      </c>
      <c r="D77" s="589"/>
      <c r="E77" s="595"/>
      <c r="F77" s="12">
        <f t="shared" si="2"/>
        <v>5000</v>
      </c>
      <c r="G77" s="593"/>
      <c r="H77" s="593"/>
      <c r="I77" s="13">
        <v>5000</v>
      </c>
    </row>
    <row r="78" spans="1:9">
      <c r="A78" s="589"/>
      <c r="B78" s="589"/>
      <c r="C78" s="589" t="s">
        <v>96</v>
      </c>
      <c r="D78" s="589"/>
      <c r="E78" s="595"/>
      <c r="F78" s="12">
        <f t="shared" si="2"/>
        <v>20000</v>
      </c>
      <c r="G78" s="593"/>
      <c r="H78" s="593"/>
      <c r="I78" s="13">
        <v>20000</v>
      </c>
    </row>
    <row r="79" spans="1:9">
      <c r="A79" s="589"/>
      <c r="B79" s="589"/>
      <c r="C79" s="589" t="s">
        <v>97</v>
      </c>
      <c r="D79" s="589"/>
      <c r="E79" s="595"/>
      <c r="F79" s="12">
        <f t="shared" si="2"/>
        <v>30000</v>
      </c>
      <c r="G79" s="593"/>
      <c r="H79" s="593"/>
      <c r="I79" s="13">
        <v>30000</v>
      </c>
    </row>
    <row r="80" spans="1:9">
      <c r="A80" s="589"/>
      <c r="B80" s="589"/>
      <c r="C80" s="589" t="s">
        <v>532</v>
      </c>
      <c r="D80" s="589"/>
      <c r="E80" s="595"/>
      <c r="F80" s="12">
        <f t="shared" si="2"/>
        <v>50000</v>
      </c>
      <c r="G80" s="587">
        <v>38000</v>
      </c>
      <c r="H80" s="593"/>
      <c r="I80" s="13">
        <v>88000</v>
      </c>
    </row>
    <row r="81" spans="1:9">
      <c r="A81" s="589"/>
      <c r="B81" s="589"/>
      <c r="C81" s="589" t="s">
        <v>99</v>
      </c>
      <c r="D81" s="589"/>
      <c r="E81" s="595"/>
      <c r="F81" s="12">
        <f t="shared" si="2"/>
        <v>0</v>
      </c>
      <c r="G81" s="593"/>
      <c r="H81" s="587">
        <v>20000</v>
      </c>
      <c r="I81" s="13">
        <v>20000</v>
      </c>
    </row>
    <row r="82" spans="1:9">
      <c r="A82" s="589"/>
      <c r="B82" s="589"/>
      <c r="C82" s="589" t="s">
        <v>100</v>
      </c>
      <c r="D82" s="589"/>
      <c r="E82" s="595"/>
      <c r="F82" s="12">
        <f t="shared" si="2"/>
        <v>0</v>
      </c>
      <c r="G82" s="593"/>
      <c r="H82" s="587">
        <v>20000</v>
      </c>
      <c r="I82" s="13">
        <v>20000</v>
      </c>
    </row>
    <row r="83" spans="1:9">
      <c r="A83" s="589"/>
      <c r="B83" s="589"/>
      <c r="C83" s="589" t="s">
        <v>141</v>
      </c>
      <c r="D83" s="589"/>
      <c r="E83" s="595"/>
      <c r="F83" s="12">
        <f t="shared" si="2"/>
        <v>150000</v>
      </c>
      <c r="G83" s="593"/>
      <c r="H83" s="593"/>
      <c r="I83" s="13">
        <v>150000</v>
      </c>
    </row>
    <row r="84" spans="1:9">
      <c r="A84" s="589"/>
      <c r="B84" s="589"/>
      <c r="C84" s="589" t="s">
        <v>142</v>
      </c>
      <c r="D84" s="589"/>
      <c r="E84" s="595"/>
      <c r="F84" s="12">
        <f t="shared" si="2"/>
        <v>50000</v>
      </c>
      <c r="G84" s="593"/>
      <c r="H84" s="593"/>
      <c r="I84" s="13">
        <v>50000</v>
      </c>
    </row>
    <row r="85" spans="1:9">
      <c r="A85" s="589"/>
      <c r="B85" s="589"/>
      <c r="C85" s="589"/>
      <c r="D85" s="589"/>
      <c r="E85" s="595"/>
      <c r="F85" s="12"/>
      <c r="G85" s="587"/>
      <c r="H85" s="587"/>
      <c r="I85" s="587"/>
    </row>
    <row r="86" spans="1:9">
      <c r="A86" s="596" t="s">
        <v>107</v>
      </c>
      <c r="B86" s="596"/>
      <c r="C86" s="596"/>
      <c r="D86" s="596"/>
      <c r="E86" s="595"/>
      <c r="F86" s="597">
        <f>SUM(F34:F85)</f>
        <v>19275693.27</v>
      </c>
      <c r="G86" s="598">
        <f>SUM(G34:G85)</f>
        <v>520800</v>
      </c>
      <c r="H86" s="598">
        <f>SUM(H34:H85)</f>
        <v>759600</v>
      </c>
      <c r="I86" s="598">
        <f>SUM(I34:I85)</f>
        <v>20556093.27</v>
      </c>
    </row>
    <row r="87" spans="1:9">
      <c r="A87" s="588" t="s">
        <v>108</v>
      </c>
      <c r="B87" s="588"/>
      <c r="C87" s="588"/>
      <c r="D87" s="588"/>
      <c r="E87" s="586"/>
      <c r="F87" s="12"/>
      <c r="G87" s="587"/>
      <c r="H87" s="587"/>
      <c r="I87" s="587"/>
    </row>
    <row r="88" spans="1:9">
      <c r="A88" s="589"/>
      <c r="B88" s="589"/>
      <c r="C88" s="589"/>
      <c r="D88" s="589"/>
      <c r="E88" s="595"/>
      <c r="F88" s="12">
        <f t="shared" ref="F88:F99" si="3">I88-G88-H88</f>
        <v>0</v>
      </c>
      <c r="G88" s="587"/>
      <c r="H88" s="587"/>
      <c r="I88" s="587"/>
    </row>
    <row r="89" spans="1:9">
      <c r="A89" s="589"/>
      <c r="B89" s="589" t="s">
        <v>535</v>
      </c>
      <c r="C89" s="589"/>
      <c r="D89" s="589"/>
      <c r="E89" s="595"/>
      <c r="F89" s="12">
        <f t="shared" si="3"/>
        <v>129000</v>
      </c>
      <c r="G89" s="587"/>
      <c r="H89" s="587"/>
      <c r="I89" s="13">
        <v>129000</v>
      </c>
    </row>
    <row r="90" spans="1:9">
      <c r="A90" s="589"/>
      <c r="B90" s="589" t="s">
        <v>195</v>
      </c>
      <c r="C90" s="589"/>
      <c r="D90" s="589"/>
      <c r="E90" s="595"/>
      <c r="F90" s="12">
        <f t="shared" si="3"/>
        <v>170000</v>
      </c>
      <c r="G90" s="587">
        <v>30000</v>
      </c>
      <c r="H90" s="587">
        <v>25000</v>
      </c>
      <c r="I90" s="13">
        <v>225000</v>
      </c>
    </row>
    <row r="91" spans="1:9">
      <c r="A91" s="589"/>
      <c r="B91" s="589" t="s">
        <v>251</v>
      </c>
      <c r="C91" s="589"/>
      <c r="D91" s="589"/>
      <c r="E91" s="595"/>
      <c r="F91" s="12">
        <f t="shared" si="3"/>
        <v>40000</v>
      </c>
      <c r="G91" s="587"/>
      <c r="H91" s="587"/>
      <c r="I91" s="13">
        <v>40000</v>
      </c>
    </row>
    <row r="92" spans="1:9">
      <c r="A92" s="589"/>
      <c r="B92" s="589" t="s">
        <v>321</v>
      </c>
      <c r="C92" s="589"/>
      <c r="D92" s="589"/>
      <c r="E92" s="595"/>
      <c r="F92" s="12">
        <f t="shared" si="3"/>
        <v>0</v>
      </c>
      <c r="G92" s="587"/>
      <c r="H92" s="587">
        <v>70000</v>
      </c>
      <c r="I92" s="13">
        <v>70000</v>
      </c>
    </row>
    <row r="93" spans="1:9">
      <c r="A93" s="589"/>
      <c r="B93" s="589" t="s">
        <v>363</v>
      </c>
      <c r="C93" s="589"/>
      <c r="D93" s="589"/>
      <c r="E93" s="595"/>
      <c r="F93" s="12">
        <f t="shared" si="3"/>
        <v>0</v>
      </c>
      <c r="G93" s="587">
        <v>10000</v>
      </c>
      <c r="H93" s="587"/>
      <c r="I93" s="13">
        <v>10000</v>
      </c>
    </row>
    <row r="94" spans="1:9">
      <c r="A94" s="589"/>
      <c r="B94" s="589" t="s">
        <v>198</v>
      </c>
      <c r="C94" s="589"/>
      <c r="D94" s="589"/>
      <c r="E94" s="595"/>
      <c r="F94" s="12">
        <f t="shared" si="3"/>
        <v>47500</v>
      </c>
      <c r="G94" s="587"/>
      <c r="H94" s="587"/>
      <c r="I94" s="13">
        <v>47500</v>
      </c>
    </row>
    <row r="95" spans="1:9">
      <c r="A95" s="589"/>
      <c r="B95" s="589" t="s">
        <v>213</v>
      </c>
      <c r="C95" s="589"/>
      <c r="D95" s="589"/>
      <c r="E95" s="595"/>
      <c r="F95" s="12">
        <f t="shared" si="3"/>
        <v>100000</v>
      </c>
      <c r="G95" s="587"/>
      <c r="H95" s="587">
        <v>45000</v>
      </c>
      <c r="I95" s="13">
        <v>145000</v>
      </c>
    </row>
    <row r="96" spans="1:9">
      <c r="A96" s="589"/>
      <c r="B96" s="589" t="s">
        <v>216</v>
      </c>
      <c r="C96" s="589"/>
      <c r="D96" s="589"/>
      <c r="E96" s="595"/>
      <c r="F96" s="12">
        <f t="shared" si="3"/>
        <v>88000</v>
      </c>
      <c r="G96" s="587"/>
      <c r="H96" s="587"/>
      <c r="I96" s="13">
        <v>88000</v>
      </c>
    </row>
    <row r="97" spans="1:14">
      <c r="A97" s="589"/>
      <c r="B97" s="589" t="s">
        <v>539</v>
      </c>
      <c r="C97" s="589"/>
      <c r="D97" s="589"/>
      <c r="E97" s="595"/>
      <c r="F97" s="12">
        <f t="shared" si="3"/>
        <v>0</v>
      </c>
      <c r="G97" s="587"/>
      <c r="H97" s="587">
        <v>10000</v>
      </c>
      <c r="I97" s="13">
        <v>10000</v>
      </c>
    </row>
    <row r="98" spans="1:14">
      <c r="A98" s="589"/>
      <c r="B98" s="589" t="s">
        <v>543</v>
      </c>
      <c r="C98" s="589"/>
      <c r="D98" s="589"/>
      <c r="E98" s="595"/>
      <c r="F98" s="12">
        <f t="shared" si="3"/>
        <v>48000</v>
      </c>
      <c r="G98" s="587">
        <v>50000</v>
      </c>
      <c r="H98" s="587"/>
      <c r="I98" s="13">
        <v>98000</v>
      </c>
    </row>
    <row r="99" spans="1:14">
      <c r="A99" s="589"/>
      <c r="B99" s="589" t="s">
        <v>199</v>
      </c>
      <c r="C99" s="589"/>
      <c r="D99" s="589"/>
      <c r="E99" s="595"/>
      <c r="F99" s="12">
        <f t="shared" si="3"/>
        <v>95000</v>
      </c>
      <c r="G99" s="587">
        <v>40000</v>
      </c>
      <c r="H99" s="587">
        <v>30000</v>
      </c>
      <c r="I99" s="13">
        <v>165000</v>
      </c>
    </row>
    <row r="100" spans="1:14">
      <c r="A100" s="589"/>
      <c r="B100" s="589" t="s">
        <v>241</v>
      </c>
      <c r="C100" s="589"/>
      <c r="D100" s="589"/>
      <c r="E100" s="595"/>
      <c r="F100" s="12">
        <f>I100-G100-H100</f>
        <v>129000</v>
      </c>
      <c r="G100" s="587">
        <v>10000</v>
      </c>
      <c r="H100" s="587">
        <v>15000</v>
      </c>
      <c r="I100" s="13">
        <v>154000</v>
      </c>
    </row>
    <row r="101" spans="1:14">
      <c r="A101" s="589"/>
      <c r="B101" s="589"/>
      <c r="C101" s="589"/>
      <c r="D101" s="589"/>
      <c r="E101" s="595"/>
      <c r="F101" s="12"/>
      <c r="G101" s="587"/>
      <c r="H101" s="587"/>
      <c r="I101" s="587"/>
    </row>
    <row r="102" spans="1:14">
      <c r="A102" s="589"/>
      <c r="B102" s="588" t="s">
        <v>109</v>
      </c>
      <c r="C102" s="588"/>
      <c r="D102" s="588"/>
      <c r="E102" s="595"/>
      <c r="F102" s="597">
        <f>SUM(F88:F100)</f>
        <v>846500</v>
      </c>
      <c r="G102" s="598">
        <f>SUM(G88:G100)</f>
        <v>140000</v>
      </c>
      <c r="H102" s="598">
        <f>SUM(H88:H100)</f>
        <v>195000</v>
      </c>
      <c r="I102" s="598">
        <f>SUM(I88:I100)</f>
        <v>1181500</v>
      </c>
      <c r="K102" s="306"/>
      <c r="L102" s="306"/>
      <c r="M102" s="306"/>
      <c r="N102" s="306"/>
    </row>
    <row r="103" spans="1:14">
      <c r="A103" s="588" t="s">
        <v>110</v>
      </c>
      <c r="B103" s="588"/>
      <c r="C103" s="588"/>
      <c r="D103" s="588"/>
      <c r="E103" s="595"/>
      <c r="F103" s="12"/>
      <c r="G103" s="587"/>
      <c r="H103" s="587"/>
      <c r="I103" s="587"/>
    </row>
    <row r="104" spans="1:14">
      <c r="A104" s="588"/>
      <c r="B104" s="588"/>
      <c r="C104" s="588"/>
      <c r="D104" s="588"/>
      <c r="E104" s="595"/>
      <c r="F104" s="12"/>
      <c r="G104" s="587"/>
      <c r="H104" s="587"/>
      <c r="I104" s="587"/>
    </row>
    <row r="105" spans="1:14">
      <c r="A105" s="589"/>
      <c r="B105" s="589" t="s">
        <v>111</v>
      </c>
      <c r="C105" s="589"/>
      <c r="D105" s="589"/>
      <c r="E105" s="589"/>
      <c r="F105" s="12">
        <f>SUM(I105-G105-H105)</f>
        <v>5000000</v>
      </c>
      <c r="G105" s="593">
        <v>1300551</v>
      </c>
      <c r="H105" s="587">
        <v>12500000</v>
      </c>
      <c r="I105" s="594">
        <v>18800551</v>
      </c>
    </row>
    <row r="106" spans="1:14">
      <c r="A106" s="589"/>
      <c r="B106" s="605" t="s">
        <v>112</v>
      </c>
      <c r="C106" s="589"/>
      <c r="D106" s="589"/>
      <c r="E106" s="589"/>
      <c r="F106" s="12">
        <f>SUM(I106-G106-H106)</f>
        <v>0</v>
      </c>
      <c r="G106" s="587">
        <v>3514096.6</v>
      </c>
      <c r="H106" s="593"/>
      <c r="I106" s="606">
        <v>3514096.6</v>
      </c>
    </row>
    <row r="107" spans="1:14">
      <c r="A107" s="589"/>
      <c r="B107" s="605" t="s">
        <v>113</v>
      </c>
      <c r="C107" s="589"/>
      <c r="D107" s="589"/>
      <c r="E107" s="589"/>
      <c r="F107" s="12">
        <f t="shared" ref="F107:F108" si="4">SUM(I107-G107-H107)</f>
        <v>0</v>
      </c>
      <c r="G107" s="587">
        <v>1506041.4</v>
      </c>
      <c r="H107" s="593"/>
      <c r="I107" s="606">
        <v>1506041.4</v>
      </c>
    </row>
    <row r="108" spans="1:14">
      <c r="A108" s="589"/>
      <c r="B108" s="589" t="s">
        <v>114</v>
      </c>
      <c r="C108" s="589"/>
      <c r="D108" s="589"/>
      <c r="E108" s="589"/>
      <c r="F108" s="12">
        <f t="shared" si="4"/>
        <v>1831000</v>
      </c>
      <c r="G108" s="587">
        <v>3970000</v>
      </c>
      <c r="H108" s="587">
        <v>900000</v>
      </c>
      <c r="I108" s="587">
        <v>6701000</v>
      </c>
    </row>
    <row r="109" spans="1:14">
      <c r="A109" s="589"/>
      <c r="B109" s="607"/>
      <c r="C109" s="608"/>
      <c r="D109" s="608"/>
      <c r="E109" s="609"/>
      <c r="F109" s="12"/>
      <c r="G109" s="587"/>
      <c r="H109" s="587"/>
      <c r="I109" s="587"/>
    </row>
    <row r="110" spans="1:14">
      <c r="A110" s="596" t="s">
        <v>115</v>
      </c>
      <c r="B110" s="596"/>
      <c r="C110" s="596"/>
      <c r="D110" s="596"/>
      <c r="E110" s="595"/>
      <c r="F110" s="597">
        <f>SUM(F103:F109)</f>
        <v>6831000</v>
      </c>
      <c r="G110" s="598">
        <f>SUM(G103:G109)</f>
        <v>10290689</v>
      </c>
      <c r="H110" s="598">
        <f>SUM(H103:H109)</f>
        <v>13400000</v>
      </c>
      <c r="I110" s="598">
        <f>SUM(I103:I109)</f>
        <v>30521689</v>
      </c>
    </row>
    <row r="111" spans="1:14">
      <c r="A111" s="589"/>
      <c r="B111" s="589"/>
      <c r="C111" s="589"/>
      <c r="D111" s="589"/>
      <c r="E111" s="595"/>
      <c r="F111" s="14"/>
      <c r="G111" s="610"/>
      <c r="H111" s="610"/>
      <c r="I111" s="610"/>
    </row>
    <row r="112" spans="1:14">
      <c r="A112" s="611" t="s">
        <v>116</v>
      </c>
      <c r="B112" s="611"/>
      <c r="C112" s="611"/>
      <c r="D112" s="611"/>
      <c r="E112" s="612"/>
      <c r="F112" s="597">
        <f>SUM(F31+F86+F102+F110)</f>
        <v>60446750.609999999</v>
      </c>
      <c r="G112" s="598">
        <f>SUM(G31+G86+G102+G110)</f>
        <v>20296257.75</v>
      </c>
      <c r="H112" s="598">
        <f>SUM(H31+H86+H102+H110)</f>
        <v>19659742.640000001</v>
      </c>
      <c r="I112" s="598">
        <f>SUM(I31+I86+I102+I110)</f>
        <v>100402751</v>
      </c>
      <c r="K112" s="613"/>
    </row>
    <row r="113" spans="1:11">
      <c r="A113" s="614"/>
      <c r="B113" s="614"/>
      <c r="C113" s="614"/>
      <c r="D113" s="614"/>
      <c r="E113" s="615"/>
      <c r="F113" s="23"/>
      <c r="G113" s="613"/>
      <c r="H113" s="613"/>
      <c r="I113" s="613"/>
    </row>
    <row r="114" spans="1:11">
      <c r="A114" s="616"/>
      <c r="B114" s="616"/>
      <c r="C114" s="616"/>
      <c r="D114" s="616"/>
      <c r="E114" s="615"/>
      <c r="F114" s="15"/>
      <c r="G114" s="613"/>
      <c r="H114" s="613"/>
      <c r="I114" s="613"/>
      <c r="K114" s="306"/>
    </row>
    <row r="115" spans="1:11" ht="13.5" customHeight="1">
      <c r="A115" s="616"/>
      <c r="B115" s="616"/>
      <c r="C115" s="616"/>
      <c r="D115" s="616"/>
      <c r="E115" s="615"/>
      <c r="F115" s="16"/>
      <c r="G115" s="617"/>
      <c r="H115" s="617"/>
      <c r="I115" s="617"/>
    </row>
    <row r="116" spans="1:11" ht="13.5" customHeight="1">
      <c r="A116" s="616"/>
      <c r="B116" s="616" t="s">
        <v>117</v>
      </c>
      <c r="C116" s="616"/>
      <c r="D116" s="616"/>
      <c r="E116" s="615"/>
      <c r="F116" s="17"/>
      <c r="G116" s="617"/>
      <c r="H116" s="617"/>
      <c r="I116" s="617"/>
    </row>
    <row r="117" spans="1:11" ht="13.5" customHeight="1">
      <c r="A117" s="616"/>
      <c r="B117" s="616"/>
      <c r="C117" s="616"/>
      <c r="D117" s="616"/>
      <c r="E117" s="615"/>
      <c r="F117" s="17"/>
      <c r="G117" s="617"/>
      <c r="H117" s="617"/>
      <c r="I117" s="617"/>
    </row>
    <row r="118" spans="1:11" ht="13.5" customHeight="1">
      <c r="A118" s="616"/>
      <c r="B118" s="616"/>
      <c r="C118" s="616"/>
      <c r="D118" s="616"/>
      <c r="E118" s="615"/>
      <c r="F118" s="17"/>
      <c r="G118" s="617"/>
      <c r="H118" s="617"/>
      <c r="I118" s="617"/>
    </row>
    <row r="119" spans="1:11" ht="13.5" customHeight="1">
      <c r="A119" s="616"/>
      <c r="B119" s="616"/>
      <c r="C119" s="616"/>
      <c r="D119" s="618" t="s">
        <v>587</v>
      </c>
      <c r="E119" s="618"/>
      <c r="F119" s="619" t="s">
        <v>588</v>
      </c>
      <c r="G119" s="619"/>
      <c r="H119" s="619" t="s">
        <v>589</v>
      </c>
      <c r="I119" s="619"/>
    </row>
    <row r="120" spans="1:11" ht="13.5" customHeight="1">
      <c r="A120" s="616"/>
      <c r="B120" s="616"/>
      <c r="C120" s="616"/>
      <c r="D120" s="620" t="s">
        <v>118</v>
      </c>
      <c r="E120" s="620"/>
      <c r="F120" s="621" t="s">
        <v>119</v>
      </c>
      <c r="G120" s="621"/>
      <c r="H120" s="621" t="s">
        <v>120</v>
      </c>
      <c r="I120" s="621"/>
    </row>
    <row r="121" spans="1:11">
      <c r="A121" s="616"/>
      <c r="B121" s="616"/>
      <c r="C121" s="616"/>
      <c r="D121" s="616"/>
      <c r="E121" s="615"/>
      <c r="F121" s="16"/>
      <c r="G121" s="617"/>
      <c r="H121" s="617"/>
      <c r="I121" s="617"/>
    </row>
    <row r="122" spans="1:11">
      <c r="A122" s="616"/>
      <c r="B122" s="616"/>
      <c r="C122" s="616"/>
      <c r="D122" s="616"/>
      <c r="E122" s="615"/>
      <c r="F122" s="16"/>
      <c r="G122" s="617"/>
      <c r="H122" s="617"/>
      <c r="I122" s="617"/>
    </row>
    <row r="123" spans="1:11">
      <c r="A123" s="616"/>
      <c r="B123" s="616"/>
      <c r="C123" s="616"/>
      <c r="D123" s="616"/>
      <c r="E123" s="615"/>
      <c r="F123" s="16"/>
      <c r="G123" s="617"/>
      <c r="H123" s="617"/>
      <c r="I123" s="617"/>
    </row>
    <row r="124" spans="1:11">
      <c r="A124" s="616"/>
      <c r="B124" s="616"/>
      <c r="C124" s="616"/>
      <c r="D124" s="616"/>
      <c r="E124" s="615"/>
      <c r="F124" s="16"/>
      <c r="G124" s="617"/>
      <c r="H124" s="617"/>
      <c r="I124" s="617"/>
    </row>
    <row r="125" spans="1:11">
      <c r="A125" s="616"/>
      <c r="B125" s="616"/>
      <c r="C125" s="616"/>
      <c r="D125" s="616"/>
      <c r="E125" s="615"/>
      <c r="F125" s="16"/>
      <c r="G125" s="617"/>
      <c r="H125" s="617"/>
      <c r="I125" s="617"/>
    </row>
    <row r="126" spans="1:11">
      <c r="A126" s="616"/>
      <c r="B126" s="616"/>
      <c r="C126" s="616"/>
      <c r="D126" s="616"/>
      <c r="E126" s="615"/>
      <c r="F126" s="16"/>
      <c r="G126" s="617"/>
      <c r="H126" s="617"/>
      <c r="I126" s="617"/>
    </row>
    <row r="127" spans="1:11">
      <c r="A127" s="616"/>
      <c r="B127" s="616"/>
      <c r="C127" s="616"/>
      <c r="D127" s="616"/>
      <c r="E127" s="615"/>
      <c r="F127" s="16"/>
      <c r="G127" s="617"/>
      <c r="H127" s="617"/>
      <c r="I127" s="617"/>
    </row>
    <row r="128" spans="1:11">
      <c r="A128" s="616"/>
      <c r="B128" s="616"/>
      <c r="C128" s="616"/>
      <c r="D128" s="616"/>
      <c r="E128" s="615"/>
      <c r="F128" s="16"/>
      <c r="G128" s="617"/>
      <c r="H128" s="617"/>
      <c r="I128" s="617"/>
    </row>
    <row r="129" spans="1:9">
      <c r="A129" s="616"/>
      <c r="B129" s="616"/>
      <c r="C129" s="616"/>
      <c r="D129" s="616"/>
      <c r="E129" s="615"/>
      <c r="F129" s="16"/>
      <c r="G129" s="617"/>
      <c r="H129" s="617"/>
      <c r="I129" s="617"/>
    </row>
    <row r="130" spans="1:9">
      <c r="A130" s="616"/>
      <c r="B130" s="616"/>
      <c r="C130" s="616"/>
      <c r="D130" s="616"/>
      <c r="E130" s="615"/>
      <c r="F130" s="16"/>
      <c r="G130" s="617"/>
      <c r="H130" s="617"/>
      <c r="I130" s="617"/>
    </row>
    <row r="131" spans="1:9">
      <c r="A131" s="616"/>
      <c r="B131" s="616"/>
      <c r="C131" s="616"/>
      <c r="D131" s="616"/>
      <c r="E131" s="615"/>
      <c r="F131" s="16"/>
      <c r="G131" s="617"/>
      <c r="H131" s="617"/>
      <c r="I131" s="617"/>
    </row>
    <row r="132" spans="1:9">
      <c r="A132" s="616"/>
      <c r="B132" s="616"/>
      <c r="C132" s="616"/>
      <c r="D132" s="616"/>
      <c r="E132" s="615"/>
      <c r="F132" s="16"/>
      <c r="G132" s="617"/>
      <c r="H132" s="617"/>
      <c r="I132" s="617"/>
    </row>
    <row r="133" spans="1:9">
      <c r="A133" s="616"/>
      <c r="B133" s="616"/>
      <c r="C133" s="616"/>
      <c r="D133" s="616"/>
      <c r="E133" s="615"/>
      <c r="F133" s="16"/>
      <c r="G133" s="617"/>
      <c r="H133" s="617"/>
      <c r="I133" s="617"/>
    </row>
    <row r="134" spans="1:9">
      <c r="A134" s="616"/>
      <c r="B134" s="616"/>
      <c r="C134" s="616"/>
      <c r="D134" s="616"/>
      <c r="E134" s="615"/>
      <c r="F134" s="16"/>
      <c r="G134" s="617"/>
      <c r="H134" s="617"/>
      <c r="I134" s="617"/>
    </row>
    <row r="135" spans="1:9">
      <c r="A135" s="616"/>
      <c r="B135" s="616"/>
      <c r="C135" s="616"/>
      <c r="D135" s="616"/>
      <c r="E135" s="615"/>
      <c r="F135" s="16"/>
      <c r="G135" s="617"/>
      <c r="H135" s="617"/>
      <c r="I135" s="617"/>
    </row>
    <row r="136" spans="1:9">
      <c r="A136" s="616"/>
      <c r="B136" s="616"/>
      <c r="C136" s="616"/>
      <c r="D136" s="616"/>
      <c r="E136" s="615"/>
      <c r="F136" s="16"/>
      <c r="G136" s="617"/>
      <c r="H136" s="617"/>
      <c r="I136" s="617"/>
    </row>
    <row r="137" spans="1:9">
      <c r="A137" s="616"/>
      <c r="B137" s="616"/>
      <c r="C137" s="616"/>
      <c r="D137" s="616"/>
      <c r="E137" s="615"/>
      <c r="F137" s="16"/>
      <c r="G137" s="617"/>
      <c r="H137" s="617"/>
      <c r="I137" s="617"/>
    </row>
    <row r="138" spans="1:9">
      <c r="A138" s="616"/>
      <c r="B138" s="616"/>
      <c r="C138" s="616"/>
      <c r="D138" s="616"/>
      <c r="E138" s="615"/>
      <c r="F138" s="16"/>
      <c r="G138" s="617"/>
      <c r="H138" s="617"/>
      <c r="I138" s="617"/>
    </row>
    <row r="139" spans="1:9">
      <c r="A139" s="616"/>
      <c r="B139" s="616"/>
      <c r="C139" s="616"/>
      <c r="D139" s="616"/>
      <c r="E139" s="615"/>
      <c r="F139" s="16"/>
      <c r="G139" s="617"/>
      <c r="H139" s="617"/>
      <c r="I139" s="617"/>
    </row>
    <row r="140" spans="1:9">
      <c r="A140" s="616"/>
      <c r="B140" s="616"/>
      <c r="C140" s="616"/>
      <c r="D140" s="616"/>
      <c r="E140" s="615"/>
      <c r="F140" s="16"/>
      <c r="G140" s="617"/>
      <c r="H140" s="617"/>
      <c r="I140" s="617"/>
    </row>
    <row r="141" spans="1:9">
      <c r="A141" s="616"/>
      <c r="B141" s="616"/>
      <c r="C141" s="616"/>
      <c r="D141" s="616"/>
      <c r="E141" s="615"/>
      <c r="F141" s="16"/>
      <c r="G141" s="617"/>
      <c r="H141" s="617"/>
      <c r="I141" s="617"/>
    </row>
    <row r="142" spans="1:9">
      <c r="A142" s="616"/>
      <c r="B142" s="616"/>
      <c r="C142" s="616"/>
      <c r="D142" s="616"/>
      <c r="E142" s="615"/>
      <c r="F142" s="16"/>
      <c r="G142" s="617"/>
      <c r="H142" s="617"/>
      <c r="I142" s="617"/>
    </row>
    <row r="143" spans="1:9">
      <c r="A143" s="616"/>
      <c r="B143" s="616"/>
      <c r="C143" s="616"/>
      <c r="D143" s="616"/>
      <c r="E143" s="615"/>
      <c r="F143" s="16"/>
      <c r="G143" s="617"/>
      <c r="H143" s="617"/>
      <c r="I143" s="617"/>
    </row>
    <row r="144" spans="1:9">
      <c r="A144" s="616"/>
      <c r="B144" s="616"/>
      <c r="C144" s="616"/>
      <c r="D144" s="616"/>
      <c r="E144" s="615"/>
      <c r="F144" s="16"/>
      <c r="G144" s="617"/>
      <c r="H144" s="617"/>
      <c r="I144" s="617"/>
    </row>
    <row r="145" spans="1:9">
      <c r="A145" s="616"/>
      <c r="B145" s="616"/>
      <c r="C145" s="616"/>
      <c r="D145" s="616"/>
      <c r="E145" s="615"/>
      <c r="F145" s="16"/>
      <c r="G145" s="617"/>
      <c r="H145" s="617"/>
      <c r="I145" s="617"/>
    </row>
    <row r="146" spans="1:9">
      <c r="A146" s="616"/>
      <c r="B146" s="616"/>
      <c r="C146" s="616"/>
      <c r="D146" s="616"/>
      <c r="E146" s="615"/>
      <c r="F146" s="16"/>
      <c r="G146" s="617"/>
      <c r="H146" s="617"/>
      <c r="I146" s="617"/>
    </row>
    <row r="147" spans="1:9">
      <c r="A147" s="616"/>
      <c r="B147" s="616"/>
      <c r="C147" s="616"/>
      <c r="D147" s="616"/>
      <c r="E147" s="615"/>
      <c r="F147" s="16"/>
      <c r="G147" s="617"/>
      <c r="H147" s="617"/>
      <c r="I147" s="617"/>
    </row>
    <row r="148" spans="1:9">
      <c r="A148" s="616"/>
      <c r="B148" s="616"/>
      <c r="C148" s="616"/>
      <c r="D148" s="616"/>
      <c r="E148" s="615"/>
      <c r="F148" s="16"/>
      <c r="G148" s="617"/>
      <c r="H148" s="617"/>
      <c r="I148" s="617"/>
    </row>
    <row r="149" spans="1:9">
      <c r="A149" s="616"/>
      <c r="B149" s="616"/>
      <c r="C149" s="616"/>
      <c r="D149" s="616"/>
      <c r="E149" s="615"/>
      <c r="F149" s="16"/>
      <c r="G149" s="617"/>
      <c r="H149" s="617"/>
      <c r="I149" s="617"/>
    </row>
    <row r="150" spans="1:9">
      <c r="A150" s="616"/>
      <c r="B150" s="616"/>
      <c r="C150" s="616"/>
      <c r="D150" s="616"/>
      <c r="E150" s="615"/>
      <c r="F150" s="16"/>
      <c r="G150" s="617"/>
      <c r="H150" s="617"/>
      <c r="I150" s="617"/>
    </row>
    <row r="151" spans="1:9">
      <c r="A151" s="616"/>
      <c r="B151" s="616"/>
      <c r="C151" s="616"/>
      <c r="D151" s="616"/>
      <c r="E151" s="615"/>
      <c r="F151" s="16"/>
      <c r="G151" s="617"/>
      <c r="H151" s="617"/>
      <c r="I151" s="617"/>
    </row>
    <row r="152" spans="1:9">
      <c r="A152" s="616"/>
      <c r="B152" s="616"/>
      <c r="C152" s="616"/>
      <c r="D152" s="616"/>
      <c r="E152" s="615"/>
      <c r="F152" s="16"/>
      <c r="G152" s="617"/>
      <c r="H152" s="617"/>
      <c r="I152" s="617"/>
    </row>
    <row r="153" spans="1:9">
      <c r="A153" s="616"/>
      <c r="B153" s="616"/>
      <c r="C153" s="616"/>
      <c r="D153" s="616"/>
      <c r="E153" s="615"/>
      <c r="F153" s="16"/>
      <c r="G153" s="617"/>
      <c r="H153" s="617"/>
      <c r="I153" s="617"/>
    </row>
    <row r="154" spans="1:9">
      <c r="A154" s="616"/>
      <c r="B154" s="616"/>
      <c r="C154" s="616"/>
      <c r="D154" s="616"/>
      <c r="E154" s="615"/>
      <c r="F154" s="16"/>
      <c r="G154" s="617"/>
      <c r="H154" s="617"/>
      <c r="I154" s="617"/>
    </row>
    <row r="155" spans="1:9">
      <c r="A155" s="622"/>
      <c r="B155" s="622"/>
      <c r="C155" s="622"/>
      <c r="D155" s="622"/>
      <c r="E155" s="615"/>
      <c r="F155" s="15"/>
      <c r="G155" s="613"/>
      <c r="H155" s="613"/>
      <c r="I155" s="613"/>
    </row>
    <row r="156" spans="1:9">
      <c r="A156" s="616"/>
      <c r="B156" s="616"/>
      <c r="C156" s="616"/>
      <c r="D156" s="616"/>
      <c r="E156" s="615"/>
      <c r="F156" s="16"/>
      <c r="G156" s="617"/>
      <c r="H156" s="617"/>
      <c r="I156" s="617"/>
    </row>
    <row r="157" spans="1:9">
      <c r="A157" s="622"/>
      <c r="B157" s="622"/>
      <c r="C157" s="622"/>
      <c r="D157" s="622"/>
      <c r="E157" s="615"/>
      <c r="F157" s="15"/>
      <c r="G157" s="613"/>
      <c r="H157" s="613"/>
      <c r="I157" s="613"/>
    </row>
    <row r="158" spans="1:9">
      <c r="A158" s="614"/>
      <c r="B158" s="614"/>
      <c r="C158" s="614"/>
      <c r="D158" s="614"/>
      <c r="E158" s="615"/>
      <c r="F158" s="15"/>
      <c r="G158" s="613"/>
      <c r="H158" s="613"/>
      <c r="I158" s="613"/>
    </row>
    <row r="159" spans="1:9">
      <c r="A159" s="614"/>
      <c r="B159" s="614"/>
      <c r="C159" s="614"/>
      <c r="D159" s="614"/>
      <c r="E159" s="615"/>
      <c r="F159" s="18"/>
      <c r="G159" s="613"/>
      <c r="H159" s="613"/>
      <c r="I159" s="613"/>
    </row>
    <row r="160" spans="1:9">
      <c r="A160" s="616"/>
      <c r="B160" s="616"/>
      <c r="C160" s="616"/>
      <c r="D160" s="616"/>
      <c r="E160" s="615"/>
      <c r="F160" s="17"/>
      <c r="G160" s="617"/>
      <c r="H160" s="617"/>
      <c r="I160" s="617"/>
    </row>
    <row r="161" spans="1:9">
      <c r="A161" s="616"/>
      <c r="B161" s="616"/>
      <c r="C161" s="616"/>
      <c r="D161" s="616"/>
      <c r="E161" s="615"/>
      <c r="F161" s="17"/>
      <c r="G161" s="617"/>
      <c r="H161" s="617"/>
      <c r="I161" s="617"/>
    </row>
    <row r="162" spans="1:9">
      <c r="A162" s="616"/>
      <c r="B162" s="616"/>
      <c r="C162" s="616"/>
      <c r="D162" s="618"/>
      <c r="E162" s="618"/>
      <c r="F162" s="619"/>
      <c r="G162" s="619"/>
      <c r="H162" s="619"/>
      <c r="I162" s="619"/>
    </row>
    <row r="163" spans="1:9">
      <c r="A163" s="616"/>
      <c r="B163" s="616"/>
      <c r="C163" s="616"/>
      <c r="D163" s="620"/>
      <c r="E163" s="620"/>
      <c r="F163" s="621"/>
      <c r="G163" s="621"/>
      <c r="H163" s="621"/>
      <c r="I163" s="621"/>
    </row>
    <row r="164" spans="1:9">
      <c r="A164" s="616"/>
      <c r="B164" s="616"/>
      <c r="C164" s="616"/>
      <c r="D164" s="616"/>
      <c r="E164" s="615"/>
      <c r="F164" s="17"/>
      <c r="G164" s="617"/>
      <c r="H164" s="617"/>
      <c r="I164" s="617"/>
    </row>
    <row r="165" spans="1:9">
      <c r="A165" s="616"/>
      <c r="B165" s="616"/>
      <c r="C165" s="616"/>
      <c r="D165" s="616"/>
      <c r="E165" s="615"/>
      <c r="F165" s="17"/>
      <c r="G165" s="617"/>
      <c r="H165" s="617"/>
      <c r="I165" s="617"/>
    </row>
    <row r="166" spans="1:9">
      <c r="A166" s="623"/>
      <c r="B166" s="623"/>
      <c r="C166" s="623"/>
      <c r="D166" s="623"/>
      <c r="E166" s="624"/>
      <c r="F166" s="19"/>
      <c r="G166" s="625"/>
      <c r="H166" s="625"/>
      <c r="I166" s="625"/>
    </row>
    <row r="167" spans="1:9">
      <c r="A167" s="623"/>
      <c r="B167" s="623"/>
      <c r="C167" s="623"/>
      <c r="D167" s="623"/>
      <c r="E167" s="624"/>
      <c r="F167" s="19"/>
      <c r="G167" s="625"/>
      <c r="H167" s="625"/>
      <c r="I167" s="625"/>
    </row>
    <row r="168" spans="1:9">
      <c r="A168" s="623"/>
      <c r="B168" s="623"/>
      <c r="C168" s="623"/>
      <c r="D168" s="623"/>
      <c r="E168" s="624"/>
      <c r="F168" s="19"/>
      <c r="G168" s="625"/>
      <c r="H168" s="625"/>
      <c r="I168" s="625"/>
    </row>
    <row r="169" spans="1:9">
      <c r="A169" s="623"/>
      <c r="B169" s="623"/>
      <c r="C169" s="623"/>
      <c r="D169" s="623"/>
      <c r="E169" s="624"/>
      <c r="F169" s="19"/>
      <c r="G169" s="625"/>
      <c r="H169" s="625"/>
      <c r="I169" s="625"/>
    </row>
    <row r="170" spans="1:9">
      <c r="A170" s="623"/>
      <c r="B170" s="623"/>
      <c r="C170" s="623"/>
      <c r="D170" s="623"/>
      <c r="E170" s="624"/>
      <c r="F170" s="19"/>
      <c r="G170" s="625"/>
      <c r="H170" s="625"/>
      <c r="I170" s="625"/>
    </row>
    <row r="171" spans="1:9">
      <c r="A171" s="623"/>
      <c r="B171" s="623"/>
      <c r="C171" s="623"/>
      <c r="D171" s="623"/>
      <c r="E171" s="624"/>
      <c r="F171" s="19"/>
      <c r="G171" s="625"/>
      <c r="H171" s="625"/>
      <c r="I171" s="625"/>
    </row>
    <row r="172" spans="1:9">
      <c r="A172" s="623"/>
      <c r="B172" s="623"/>
      <c r="C172" s="623"/>
      <c r="D172" s="623"/>
      <c r="E172" s="624"/>
      <c r="F172" s="19"/>
      <c r="G172" s="625"/>
      <c r="H172" s="625"/>
      <c r="I172" s="625"/>
    </row>
    <row r="173" spans="1:9">
      <c r="A173" s="623"/>
      <c r="B173" s="623"/>
      <c r="C173" s="623"/>
      <c r="D173" s="623"/>
      <c r="E173" s="624"/>
      <c r="F173" s="19"/>
      <c r="G173" s="625"/>
      <c r="H173" s="625"/>
      <c r="I173" s="625"/>
    </row>
    <row r="174" spans="1:9">
      <c r="A174" s="623"/>
      <c r="B174" s="623"/>
      <c r="C174" s="623"/>
      <c r="D174" s="623"/>
      <c r="E174" s="624"/>
      <c r="F174" s="19"/>
      <c r="G174" s="625"/>
      <c r="H174" s="625"/>
      <c r="I174" s="625"/>
    </row>
    <row r="175" spans="1:9">
      <c r="A175" s="623"/>
      <c r="B175" s="623"/>
      <c r="C175" s="623"/>
      <c r="D175" s="623"/>
      <c r="E175" s="624"/>
      <c r="F175" s="19"/>
      <c r="G175" s="625"/>
      <c r="H175" s="625"/>
      <c r="I175" s="625"/>
    </row>
    <row r="176" spans="1:9">
      <c r="A176" s="623"/>
      <c r="B176" s="623"/>
      <c r="C176" s="623"/>
      <c r="D176" s="623"/>
      <c r="E176" s="624"/>
      <c r="F176" s="19"/>
      <c r="G176" s="625"/>
      <c r="H176" s="625"/>
      <c r="I176" s="625"/>
    </row>
    <row r="177" spans="1:9">
      <c r="A177" s="623"/>
      <c r="B177" s="623"/>
      <c r="C177" s="623"/>
      <c r="D177" s="623"/>
      <c r="E177" s="624"/>
      <c r="F177" s="19"/>
      <c r="G177" s="625"/>
      <c r="H177" s="625"/>
      <c r="I177" s="625"/>
    </row>
    <row r="178" spans="1:9">
      <c r="A178" s="626"/>
      <c r="B178" s="626"/>
      <c r="C178" s="626"/>
      <c r="D178" s="626"/>
      <c r="E178" s="627"/>
      <c r="F178" s="20"/>
      <c r="G178" s="628"/>
      <c r="H178" s="628"/>
      <c r="I178" s="628"/>
    </row>
    <row r="179" spans="1:9">
      <c r="A179" s="626"/>
      <c r="B179" s="626"/>
      <c r="C179" s="626"/>
      <c r="D179" s="626"/>
      <c r="E179" s="627"/>
      <c r="F179" s="20"/>
      <c r="G179" s="628"/>
      <c r="H179" s="628"/>
      <c r="I179" s="628"/>
    </row>
    <row r="180" spans="1:9">
      <c r="A180" s="626"/>
      <c r="B180" s="626"/>
      <c r="C180" s="626"/>
      <c r="D180" s="626"/>
      <c r="E180" s="627"/>
      <c r="F180" s="20"/>
      <c r="G180" s="628"/>
      <c r="H180" s="628"/>
      <c r="I180" s="628"/>
    </row>
    <row r="181" spans="1:9">
      <c r="A181" s="626"/>
      <c r="B181" s="626"/>
      <c r="C181" s="626"/>
      <c r="D181" s="626"/>
      <c r="E181" s="627"/>
      <c r="F181" s="20"/>
      <c r="G181" s="628"/>
      <c r="H181" s="628"/>
      <c r="I181" s="628"/>
    </row>
    <row r="182" spans="1:9">
      <c r="A182" s="626"/>
      <c r="B182" s="626"/>
      <c r="C182" s="626"/>
      <c r="D182" s="626"/>
      <c r="E182" s="627"/>
      <c r="F182" s="20"/>
      <c r="G182" s="628"/>
      <c r="H182" s="628"/>
      <c r="I182" s="628"/>
    </row>
    <row r="183" spans="1:9">
      <c r="A183" s="626"/>
      <c r="B183" s="626"/>
      <c r="C183" s="626"/>
      <c r="D183" s="626"/>
      <c r="E183" s="627"/>
      <c r="F183" s="20"/>
      <c r="G183" s="628"/>
      <c r="H183" s="628"/>
      <c r="I183" s="628"/>
    </row>
    <row r="184" spans="1:9">
      <c r="A184" s="626"/>
      <c r="B184" s="626"/>
      <c r="C184" s="626"/>
      <c r="D184" s="626"/>
      <c r="E184" s="627"/>
      <c r="F184" s="20"/>
      <c r="G184" s="628"/>
      <c r="H184" s="628"/>
      <c r="I184" s="628"/>
    </row>
    <row r="185" spans="1:9">
      <c r="A185" s="626"/>
      <c r="B185" s="626"/>
      <c r="C185" s="626"/>
      <c r="D185" s="626"/>
      <c r="E185" s="627"/>
      <c r="F185" s="20"/>
      <c r="G185" s="628"/>
      <c r="H185" s="628"/>
      <c r="I185" s="628"/>
    </row>
    <row r="186" spans="1:9">
      <c r="A186" s="626"/>
      <c r="B186" s="626"/>
      <c r="C186" s="626"/>
      <c r="D186" s="626"/>
      <c r="E186" s="627"/>
      <c r="F186" s="20"/>
      <c r="G186" s="628"/>
      <c r="H186" s="628"/>
      <c r="I186" s="628"/>
    </row>
    <row r="187" spans="1:9">
      <c r="A187" s="626"/>
      <c r="B187" s="626"/>
      <c r="C187" s="626"/>
      <c r="D187" s="626"/>
      <c r="E187" s="627"/>
      <c r="F187" s="20"/>
      <c r="G187" s="628"/>
      <c r="H187" s="628"/>
      <c r="I187" s="628"/>
    </row>
    <row r="188" spans="1:9">
      <c r="A188" s="626"/>
      <c r="B188" s="626"/>
      <c r="C188" s="626"/>
      <c r="D188" s="626"/>
      <c r="E188" s="627"/>
      <c r="F188" s="20"/>
      <c r="G188" s="628"/>
      <c r="H188" s="628"/>
      <c r="I188" s="628"/>
    </row>
    <row r="189" spans="1:9">
      <c r="A189" s="626"/>
      <c r="B189" s="626"/>
      <c r="C189" s="626"/>
      <c r="D189" s="626"/>
      <c r="E189" s="627"/>
      <c r="F189" s="20"/>
      <c r="G189" s="628"/>
      <c r="H189" s="628"/>
      <c r="I189" s="628"/>
    </row>
    <row r="190" spans="1:9">
      <c r="A190" s="626"/>
      <c r="B190" s="626"/>
      <c r="C190" s="626"/>
      <c r="D190" s="626"/>
      <c r="E190" s="627"/>
      <c r="F190" s="20"/>
      <c r="G190" s="628"/>
      <c r="H190" s="628"/>
      <c r="I190" s="628"/>
    </row>
    <row r="191" spans="1:9">
      <c r="A191" s="626"/>
      <c r="B191" s="626"/>
      <c r="C191" s="626"/>
      <c r="D191" s="626"/>
      <c r="E191" s="627"/>
      <c r="F191" s="20"/>
      <c r="G191" s="628"/>
      <c r="H191" s="628"/>
      <c r="I191" s="628"/>
    </row>
    <row r="192" spans="1:9">
      <c r="A192" s="626"/>
      <c r="B192" s="626"/>
      <c r="C192" s="626"/>
      <c r="D192" s="626"/>
      <c r="E192" s="627"/>
      <c r="F192" s="20"/>
      <c r="G192" s="628"/>
      <c r="H192" s="628"/>
      <c r="I192" s="628"/>
    </row>
    <row r="193" spans="1:9">
      <c r="A193" s="626"/>
      <c r="B193" s="626"/>
      <c r="C193" s="626"/>
      <c r="D193" s="626"/>
      <c r="E193" s="627"/>
      <c r="F193" s="20"/>
      <c r="G193" s="628"/>
      <c r="H193" s="628"/>
      <c r="I193" s="628"/>
    </row>
    <row r="194" spans="1:9">
      <c r="A194" s="626"/>
      <c r="B194" s="626"/>
      <c r="C194" s="626"/>
      <c r="D194" s="626"/>
      <c r="E194" s="627"/>
      <c r="F194" s="20"/>
      <c r="G194" s="628"/>
      <c r="H194" s="628"/>
      <c r="I194" s="628"/>
    </row>
    <row r="195" spans="1:9">
      <c r="A195" s="626"/>
      <c r="B195" s="626"/>
      <c r="C195" s="626"/>
      <c r="D195" s="626"/>
      <c r="E195" s="627"/>
      <c r="F195" s="20"/>
      <c r="G195" s="628"/>
      <c r="H195" s="628"/>
      <c r="I195" s="628"/>
    </row>
    <row r="196" spans="1:9">
      <c r="A196" s="626"/>
      <c r="B196" s="626"/>
      <c r="C196" s="626"/>
      <c r="D196" s="626"/>
      <c r="E196" s="627"/>
      <c r="F196" s="20"/>
      <c r="G196" s="628"/>
      <c r="H196" s="628"/>
      <c r="I196" s="628"/>
    </row>
    <row r="197" spans="1:9">
      <c r="A197" s="626"/>
      <c r="B197" s="626"/>
      <c r="C197" s="626"/>
      <c r="D197" s="626"/>
      <c r="E197" s="627"/>
      <c r="F197" s="20"/>
      <c r="G197" s="628"/>
      <c r="H197" s="628"/>
      <c r="I197" s="628"/>
    </row>
    <row r="198" spans="1:9">
      <c r="A198" s="626"/>
      <c r="B198" s="626"/>
      <c r="C198" s="626"/>
      <c r="D198" s="626"/>
      <c r="E198" s="627"/>
      <c r="F198" s="20"/>
      <c r="G198" s="628"/>
      <c r="H198" s="628"/>
      <c r="I198" s="628"/>
    </row>
    <row r="199" spans="1:9">
      <c r="A199" s="626"/>
      <c r="B199" s="626"/>
      <c r="C199" s="626"/>
      <c r="D199" s="626"/>
      <c r="E199" s="627"/>
      <c r="F199" s="20"/>
      <c r="G199" s="628"/>
      <c r="H199" s="628"/>
      <c r="I199" s="628"/>
    </row>
    <row r="200" spans="1:9">
      <c r="A200" s="626"/>
      <c r="B200" s="626"/>
      <c r="C200" s="626"/>
      <c r="D200" s="626"/>
      <c r="E200" s="627"/>
      <c r="F200" s="20"/>
      <c r="G200" s="628"/>
      <c r="H200" s="628"/>
      <c r="I200" s="628"/>
    </row>
    <row r="201" spans="1:9">
      <c r="A201" s="626"/>
      <c r="B201" s="626"/>
      <c r="C201" s="626"/>
      <c r="D201" s="626"/>
      <c r="E201" s="627"/>
      <c r="F201" s="20"/>
      <c r="G201" s="628"/>
      <c r="H201" s="628"/>
      <c r="I201" s="628"/>
    </row>
    <row r="202" spans="1:9">
      <c r="A202" s="626"/>
      <c r="B202" s="626"/>
      <c r="C202" s="626"/>
      <c r="D202" s="626"/>
      <c r="E202" s="627"/>
      <c r="F202" s="20"/>
      <c r="G202" s="628"/>
      <c r="H202" s="628"/>
      <c r="I202" s="628"/>
    </row>
    <row r="203" spans="1:9">
      <c r="A203" s="626"/>
      <c r="B203" s="626"/>
      <c r="C203" s="626"/>
      <c r="D203" s="626"/>
      <c r="E203" s="627"/>
      <c r="F203" s="20"/>
      <c r="G203" s="628"/>
      <c r="H203" s="628"/>
      <c r="I203" s="628"/>
    </row>
    <row r="204" spans="1:9">
      <c r="A204" s="626"/>
      <c r="B204" s="626"/>
      <c r="C204" s="626"/>
      <c r="D204" s="626"/>
      <c r="E204" s="627"/>
      <c r="F204" s="20"/>
      <c r="G204" s="628"/>
      <c r="H204" s="628"/>
      <c r="I204" s="628"/>
    </row>
    <row r="205" spans="1:9">
      <c r="A205" s="626"/>
      <c r="B205" s="626"/>
      <c r="C205" s="626"/>
      <c r="D205" s="626"/>
      <c r="E205" s="627"/>
      <c r="F205" s="20"/>
      <c r="G205" s="628"/>
      <c r="H205" s="628"/>
      <c r="I205" s="628"/>
    </row>
    <row r="206" spans="1:9">
      <c r="A206" s="626"/>
      <c r="B206" s="626"/>
      <c r="C206" s="626"/>
      <c r="D206" s="626"/>
      <c r="E206" s="627"/>
      <c r="F206" s="20"/>
      <c r="G206" s="628"/>
      <c r="H206" s="628"/>
      <c r="I206" s="628"/>
    </row>
    <row r="207" spans="1:9">
      <c r="A207" s="626"/>
      <c r="B207" s="626"/>
      <c r="C207" s="626"/>
      <c r="D207" s="626"/>
      <c r="E207" s="627"/>
      <c r="F207" s="20"/>
      <c r="G207" s="628"/>
      <c r="H207" s="628"/>
      <c r="I207" s="628"/>
    </row>
    <row r="208" spans="1:9">
      <c r="A208" s="626"/>
      <c r="B208" s="626"/>
      <c r="C208" s="626"/>
      <c r="D208" s="626"/>
      <c r="E208" s="627"/>
      <c r="F208" s="20"/>
      <c r="G208" s="628"/>
      <c r="H208" s="628"/>
      <c r="I208" s="628"/>
    </row>
    <row r="209" spans="1:9">
      <c r="A209" s="626"/>
      <c r="B209" s="626"/>
      <c r="C209" s="626"/>
      <c r="D209" s="626"/>
      <c r="E209" s="627"/>
      <c r="F209" s="20"/>
      <c r="G209" s="628"/>
      <c r="H209" s="628"/>
      <c r="I209" s="628"/>
    </row>
    <row r="210" spans="1:9">
      <c r="A210" s="626"/>
      <c r="B210" s="626"/>
      <c r="C210" s="626"/>
      <c r="D210" s="626"/>
      <c r="E210" s="627"/>
      <c r="F210" s="20"/>
      <c r="G210" s="628"/>
      <c r="H210" s="628"/>
      <c r="I210" s="628"/>
    </row>
    <row r="211" spans="1:9">
      <c r="A211" s="626"/>
      <c r="B211" s="626"/>
      <c r="C211" s="626"/>
      <c r="D211" s="626"/>
      <c r="E211" s="627"/>
      <c r="F211" s="20"/>
      <c r="G211" s="628"/>
      <c r="H211" s="628"/>
      <c r="I211" s="628"/>
    </row>
    <row r="212" spans="1:9">
      <c r="A212" s="626"/>
      <c r="B212" s="626"/>
      <c r="C212" s="626"/>
      <c r="D212" s="626"/>
      <c r="E212" s="627"/>
      <c r="F212" s="20"/>
      <c r="G212" s="628"/>
      <c r="H212" s="628"/>
      <c r="I212" s="628"/>
    </row>
    <row r="213" spans="1:9">
      <c r="A213" s="626"/>
      <c r="B213" s="626"/>
      <c r="C213" s="626"/>
      <c r="D213" s="626"/>
      <c r="E213" s="627"/>
      <c r="F213" s="20"/>
      <c r="G213" s="628"/>
      <c r="H213" s="628"/>
      <c r="I213" s="628"/>
    </row>
    <row r="214" spans="1:9">
      <c r="G214" s="629"/>
      <c r="H214" s="629"/>
      <c r="I214" s="629"/>
    </row>
    <row r="215" spans="1:9">
      <c r="G215" s="629"/>
      <c r="H215" s="629"/>
      <c r="I215" s="629"/>
    </row>
    <row r="216" spans="1:9">
      <c r="G216" s="629"/>
      <c r="H216" s="629"/>
      <c r="I216" s="629"/>
    </row>
    <row r="217" spans="1:9">
      <c r="G217" s="629"/>
      <c r="H217" s="629"/>
      <c r="I217" s="629"/>
    </row>
    <row r="218" spans="1:9">
      <c r="G218" s="629"/>
      <c r="H218" s="629"/>
      <c r="I218" s="629"/>
    </row>
    <row r="219" spans="1:9">
      <c r="G219" s="629"/>
      <c r="H219" s="629"/>
      <c r="I219" s="629"/>
    </row>
    <row r="220" spans="1:9">
      <c r="G220" s="629"/>
      <c r="H220" s="629"/>
      <c r="I220" s="629"/>
    </row>
    <row r="221" spans="1:9">
      <c r="G221" s="629"/>
      <c r="H221" s="629"/>
      <c r="I221" s="629"/>
    </row>
    <row r="222" spans="1:9">
      <c r="G222" s="629"/>
      <c r="H222" s="629"/>
      <c r="I222" s="629"/>
    </row>
    <row r="223" spans="1:9">
      <c r="G223" s="629"/>
      <c r="H223" s="629"/>
      <c r="I223" s="629"/>
    </row>
    <row r="224" spans="1:9">
      <c r="G224" s="629"/>
      <c r="H224" s="629"/>
      <c r="I224" s="629"/>
    </row>
    <row r="225" spans="7:9">
      <c r="G225" s="629"/>
      <c r="H225" s="629"/>
      <c r="I225" s="629"/>
    </row>
    <row r="226" spans="7:9">
      <c r="G226" s="629"/>
      <c r="H226" s="629"/>
      <c r="I226" s="629"/>
    </row>
    <row r="227" spans="7:9">
      <c r="G227" s="629"/>
      <c r="H227" s="629"/>
      <c r="I227" s="629"/>
    </row>
    <row r="228" spans="7:9">
      <c r="G228" s="629"/>
      <c r="H228" s="629"/>
      <c r="I228" s="629"/>
    </row>
    <row r="229" spans="7:9">
      <c r="G229" s="629"/>
      <c r="H229" s="629"/>
      <c r="I229" s="629"/>
    </row>
    <row r="230" spans="7:9">
      <c r="G230" s="629"/>
      <c r="H230" s="629"/>
      <c r="I230" s="629"/>
    </row>
    <row r="231" spans="7:9">
      <c r="G231" s="629"/>
      <c r="H231" s="629"/>
      <c r="I231" s="629"/>
    </row>
    <row r="232" spans="7:9">
      <c r="G232" s="629"/>
      <c r="H232" s="629"/>
      <c r="I232" s="629"/>
    </row>
    <row r="233" spans="7:9">
      <c r="G233" s="629"/>
      <c r="H233" s="629"/>
      <c r="I233" s="629"/>
    </row>
    <row r="234" spans="7:9">
      <c r="G234" s="629"/>
      <c r="H234" s="629"/>
      <c r="I234" s="629"/>
    </row>
    <row r="235" spans="7:9">
      <c r="G235" s="629"/>
      <c r="H235" s="629"/>
      <c r="I235" s="629"/>
    </row>
    <row r="236" spans="7:9">
      <c r="G236" s="629"/>
      <c r="H236" s="629"/>
      <c r="I236" s="629"/>
    </row>
    <row r="237" spans="7:9">
      <c r="G237" s="629"/>
      <c r="H237" s="629"/>
      <c r="I237" s="629"/>
    </row>
    <row r="238" spans="7:9">
      <c r="G238" s="629"/>
      <c r="H238" s="629"/>
      <c r="I238" s="629"/>
    </row>
    <row r="239" spans="7:9">
      <c r="G239" s="629"/>
      <c r="H239" s="629"/>
      <c r="I239" s="629"/>
    </row>
    <row r="240" spans="7:9">
      <c r="G240" s="629"/>
      <c r="H240" s="629"/>
      <c r="I240" s="629"/>
    </row>
    <row r="241" spans="7:9">
      <c r="G241" s="629"/>
      <c r="H241" s="629"/>
      <c r="I241" s="629"/>
    </row>
    <row r="242" spans="7:9">
      <c r="G242" s="629"/>
      <c r="H242" s="629"/>
      <c r="I242" s="629"/>
    </row>
    <row r="243" spans="7:9">
      <c r="G243" s="629"/>
      <c r="H243" s="629"/>
      <c r="I243" s="629"/>
    </row>
    <row r="244" spans="7:9">
      <c r="G244" s="629"/>
      <c r="H244" s="629"/>
      <c r="I244" s="629"/>
    </row>
    <row r="245" spans="7:9">
      <c r="G245" s="629"/>
      <c r="H245" s="629"/>
      <c r="I245" s="629"/>
    </row>
    <row r="246" spans="7:9">
      <c r="G246" s="629"/>
      <c r="H246" s="629"/>
      <c r="I246" s="629"/>
    </row>
    <row r="247" spans="7:9">
      <c r="G247" s="629"/>
      <c r="H247" s="629"/>
      <c r="I247" s="629"/>
    </row>
    <row r="248" spans="7:9">
      <c r="G248" s="629"/>
      <c r="H248" s="629"/>
      <c r="I248" s="629"/>
    </row>
    <row r="249" spans="7:9">
      <c r="G249" s="629"/>
      <c r="H249" s="629"/>
      <c r="I249" s="629"/>
    </row>
    <row r="250" spans="7:9">
      <c r="G250" s="629"/>
      <c r="H250" s="629"/>
      <c r="I250" s="629"/>
    </row>
    <row r="251" spans="7:9">
      <c r="G251" s="629"/>
      <c r="H251" s="629"/>
      <c r="I251" s="629"/>
    </row>
    <row r="252" spans="7:9">
      <c r="G252" s="629"/>
      <c r="H252" s="629"/>
      <c r="I252" s="629"/>
    </row>
    <row r="253" spans="7:9">
      <c r="G253" s="629"/>
      <c r="H253" s="629"/>
      <c r="I253" s="629"/>
    </row>
    <row r="254" spans="7:9">
      <c r="G254" s="629"/>
      <c r="H254" s="629"/>
      <c r="I254" s="629"/>
    </row>
    <row r="255" spans="7:9">
      <c r="G255" s="629"/>
      <c r="H255" s="629"/>
      <c r="I255" s="629"/>
    </row>
    <row r="256" spans="7:9">
      <c r="G256" s="629"/>
      <c r="H256" s="629"/>
      <c r="I256" s="629"/>
    </row>
    <row r="257" spans="7:9">
      <c r="G257" s="629"/>
      <c r="H257" s="629"/>
      <c r="I257" s="629"/>
    </row>
    <row r="258" spans="7:9">
      <c r="G258" s="629"/>
      <c r="H258" s="629"/>
      <c r="I258" s="629"/>
    </row>
    <row r="259" spans="7:9">
      <c r="G259" s="629"/>
      <c r="H259" s="629"/>
      <c r="I259" s="629"/>
    </row>
    <row r="260" spans="7:9">
      <c r="G260" s="629"/>
      <c r="H260" s="629"/>
      <c r="I260" s="629"/>
    </row>
    <row r="261" spans="7:9">
      <c r="G261" s="629"/>
      <c r="H261" s="629"/>
      <c r="I261" s="629"/>
    </row>
    <row r="262" spans="7:9">
      <c r="G262" s="629"/>
      <c r="H262" s="629"/>
      <c r="I262" s="629"/>
    </row>
    <row r="263" spans="7:9">
      <c r="G263" s="629"/>
      <c r="H263" s="629"/>
      <c r="I263" s="629"/>
    </row>
    <row r="264" spans="7:9">
      <c r="G264" s="629"/>
      <c r="H264" s="629"/>
      <c r="I264" s="629"/>
    </row>
    <row r="265" spans="7:9">
      <c r="G265" s="629"/>
      <c r="H265" s="629"/>
      <c r="I265" s="629"/>
    </row>
    <row r="266" spans="7:9">
      <c r="G266" s="629"/>
      <c r="H266" s="629"/>
      <c r="I266" s="629"/>
    </row>
    <row r="267" spans="7:9">
      <c r="G267" s="629"/>
      <c r="H267" s="629"/>
      <c r="I267" s="629"/>
    </row>
    <row r="268" spans="7:9">
      <c r="G268" s="629"/>
      <c r="H268" s="629"/>
      <c r="I268" s="629"/>
    </row>
    <row r="269" spans="7:9">
      <c r="G269" s="629"/>
      <c r="H269" s="629"/>
      <c r="I269" s="629"/>
    </row>
    <row r="270" spans="7:9">
      <c r="G270" s="629"/>
      <c r="H270" s="629"/>
      <c r="I270" s="629"/>
    </row>
    <row r="271" spans="7:9">
      <c r="G271" s="629"/>
      <c r="H271" s="629"/>
      <c r="I271" s="629"/>
    </row>
    <row r="272" spans="7:9">
      <c r="G272" s="629"/>
      <c r="H272" s="629"/>
      <c r="I272" s="629"/>
    </row>
    <row r="273" spans="7:9">
      <c r="G273" s="629"/>
      <c r="H273" s="629"/>
      <c r="I273" s="629"/>
    </row>
    <row r="274" spans="7:9">
      <c r="G274" s="629"/>
      <c r="H274" s="629"/>
      <c r="I274" s="629"/>
    </row>
    <row r="275" spans="7:9">
      <c r="G275" s="629"/>
      <c r="H275" s="629"/>
      <c r="I275" s="629"/>
    </row>
    <row r="276" spans="7:9">
      <c r="G276" s="629"/>
      <c r="H276" s="629"/>
      <c r="I276" s="629"/>
    </row>
    <row r="277" spans="7:9">
      <c r="G277" s="629"/>
      <c r="H277" s="629"/>
      <c r="I277" s="629"/>
    </row>
    <row r="278" spans="7:9">
      <c r="G278" s="629"/>
      <c r="H278" s="629"/>
      <c r="I278" s="629"/>
    </row>
    <row r="279" spans="7:9">
      <c r="G279" s="629"/>
      <c r="H279" s="629"/>
      <c r="I279" s="629"/>
    </row>
    <row r="280" spans="7:9">
      <c r="G280" s="629"/>
      <c r="H280" s="629"/>
      <c r="I280" s="629"/>
    </row>
    <row r="281" spans="7:9">
      <c r="G281" s="629"/>
      <c r="H281" s="629"/>
      <c r="I281" s="629"/>
    </row>
    <row r="282" spans="7:9">
      <c r="G282" s="629"/>
      <c r="H282" s="629"/>
      <c r="I282" s="629"/>
    </row>
    <row r="283" spans="7:9">
      <c r="G283" s="629"/>
      <c r="H283" s="629"/>
      <c r="I283" s="629"/>
    </row>
    <row r="284" spans="7:9">
      <c r="G284" s="629"/>
      <c r="H284" s="629"/>
      <c r="I284" s="629"/>
    </row>
    <row r="285" spans="7:9">
      <c r="G285" s="629"/>
      <c r="H285" s="629"/>
      <c r="I285" s="629"/>
    </row>
    <row r="286" spans="7:9">
      <c r="G286" s="629"/>
      <c r="H286" s="629"/>
      <c r="I286" s="629"/>
    </row>
    <row r="287" spans="7:9">
      <c r="G287" s="629"/>
      <c r="H287" s="629"/>
      <c r="I287" s="629"/>
    </row>
    <row r="288" spans="7:9">
      <c r="G288" s="629"/>
      <c r="H288" s="629"/>
      <c r="I288" s="629"/>
    </row>
    <row r="289" spans="7:9">
      <c r="G289" s="629"/>
      <c r="H289" s="629"/>
      <c r="I289" s="629"/>
    </row>
    <row r="290" spans="7:9">
      <c r="G290" s="629"/>
      <c r="H290" s="629"/>
      <c r="I290" s="629"/>
    </row>
    <row r="291" spans="7:9">
      <c r="G291" s="629"/>
      <c r="H291" s="629"/>
      <c r="I291" s="629"/>
    </row>
    <row r="292" spans="7:9">
      <c r="G292" s="629"/>
      <c r="H292" s="629"/>
      <c r="I292" s="629"/>
    </row>
    <row r="293" spans="7:9">
      <c r="G293" s="629"/>
      <c r="H293" s="629"/>
      <c r="I293" s="629"/>
    </row>
    <row r="294" spans="7:9">
      <c r="G294" s="629"/>
      <c r="H294" s="629"/>
      <c r="I294" s="629"/>
    </row>
    <row r="295" spans="7:9">
      <c r="G295" s="629"/>
      <c r="H295" s="629"/>
      <c r="I295" s="629"/>
    </row>
    <row r="296" spans="7:9">
      <c r="G296" s="629"/>
      <c r="H296" s="629"/>
      <c r="I296" s="629"/>
    </row>
    <row r="297" spans="7:9">
      <c r="G297" s="629"/>
      <c r="H297" s="629"/>
      <c r="I297" s="629"/>
    </row>
    <row r="298" spans="7:9">
      <c r="G298" s="629"/>
      <c r="H298" s="629"/>
      <c r="I298" s="629"/>
    </row>
    <row r="299" spans="7:9">
      <c r="G299" s="629"/>
      <c r="H299" s="629"/>
      <c r="I299" s="629"/>
    </row>
    <row r="300" spans="7:9">
      <c r="G300" s="629"/>
      <c r="H300" s="629"/>
      <c r="I300" s="629"/>
    </row>
    <row r="301" spans="7:9">
      <c r="G301" s="629"/>
      <c r="H301" s="629"/>
      <c r="I301" s="629"/>
    </row>
    <row r="302" spans="7:9">
      <c r="G302" s="629"/>
      <c r="H302" s="629"/>
      <c r="I302" s="629"/>
    </row>
    <row r="303" spans="7:9">
      <c r="G303" s="629"/>
      <c r="H303" s="629"/>
      <c r="I303" s="629"/>
    </row>
    <row r="304" spans="7:9">
      <c r="G304" s="629"/>
      <c r="H304" s="629"/>
      <c r="I304" s="629"/>
    </row>
    <row r="305" spans="7:9">
      <c r="G305" s="629"/>
      <c r="H305" s="629"/>
      <c r="I305" s="629"/>
    </row>
    <row r="306" spans="7:9">
      <c r="G306" s="629"/>
      <c r="H306" s="629"/>
      <c r="I306" s="629"/>
    </row>
    <row r="307" spans="7:9">
      <c r="G307" s="629"/>
      <c r="H307" s="629"/>
      <c r="I307" s="629"/>
    </row>
    <row r="308" spans="7:9">
      <c r="G308" s="629"/>
      <c r="H308" s="629"/>
      <c r="I308" s="629"/>
    </row>
    <row r="309" spans="7:9">
      <c r="G309" s="629"/>
      <c r="H309" s="629"/>
      <c r="I309" s="629"/>
    </row>
    <row r="310" spans="7:9">
      <c r="G310" s="629"/>
      <c r="H310" s="629"/>
      <c r="I310" s="629"/>
    </row>
    <row r="311" spans="7:9">
      <c r="G311" s="629"/>
      <c r="H311" s="629"/>
      <c r="I311" s="629"/>
    </row>
    <row r="312" spans="7:9">
      <c r="G312" s="629"/>
      <c r="H312" s="629"/>
      <c r="I312" s="629"/>
    </row>
    <row r="313" spans="7:9">
      <c r="G313" s="629"/>
      <c r="H313" s="629"/>
      <c r="I313" s="629"/>
    </row>
  </sheetData>
  <mergeCells count="24">
    <mergeCell ref="D162:E162"/>
    <mergeCell ref="F162:G162"/>
    <mergeCell ref="H162:I162"/>
    <mergeCell ref="D163:E163"/>
    <mergeCell ref="F163:G163"/>
    <mergeCell ref="H163:I163"/>
    <mergeCell ref="H119:I119"/>
    <mergeCell ref="D120:E120"/>
    <mergeCell ref="F120:G120"/>
    <mergeCell ref="H120:I120"/>
    <mergeCell ref="A155:D155"/>
    <mergeCell ref="A157:D157"/>
    <mergeCell ref="A33:D33"/>
    <mergeCell ref="A86:D86"/>
    <mergeCell ref="A110:D110"/>
    <mergeCell ref="A112:D112"/>
    <mergeCell ref="D119:E119"/>
    <mergeCell ref="F119:G119"/>
    <mergeCell ref="A3:I3"/>
    <mergeCell ref="A4:I4"/>
    <mergeCell ref="A7:D7"/>
    <mergeCell ref="A9:D9"/>
    <mergeCell ref="A10:D10"/>
    <mergeCell ref="A31:D31"/>
  </mergeCells>
  <printOptions horizontalCentered="1"/>
  <pageMargins left="0.43307086614173229" right="0.23622047244094491" top="0.74803149606299213" bottom="1.1417322834645669" header="0.31496062992125984" footer="0.31496062992125984"/>
  <pageSetup paperSize="5" orientation="portrait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LBP Form No. 1-final (3)</vt:lpstr>
      <vt:lpstr>LBP NO. 2-final 2023 (3)</vt:lpstr>
      <vt:lpstr>LBP No. 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OFFICE</dc:creator>
  <cp:lastModifiedBy>mpdc</cp:lastModifiedBy>
  <cp:lastPrinted>2021-11-11T02:52:43Z</cp:lastPrinted>
  <dcterms:created xsi:type="dcterms:W3CDTF">2020-10-06T03:20:37Z</dcterms:created>
  <dcterms:modified xsi:type="dcterms:W3CDTF">2023-01-25T03:40:37Z</dcterms:modified>
</cp:coreProperties>
</file>